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4692" firstSheet="1" activeTab="2"/>
  </bookViews>
  <sheets>
    <sheet name="Historical" sheetId="1" r:id="rId1"/>
    <sheet name="S Wales" sheetId="2" r:id="rId2"/>
    <sheet name="alpha" sheetId="3" r:id="rId3"/>
    <sheet name="GW-XC" sheetId="4" r:id="rId4"/>
    <sheet name="swt" sheetId="5" r:id="rId5"/>
  </sheets>
  <definedNames>
    <definedName name="_xlnm._FilterDatabase" localSheetId="0" hidden="1">'Historical'!$J$2:$J$367</definedName>
    <definedName name="CRITERIA" localSheetId="2">'alpha'!#REF!</definedName>
    <definedName name="CRITERIA" localSheetId="3">'GW-XC'!$F$2:$F$156</definedName>
    <definedName name="_xlnm.Print_Area" localSheetId="2">'alpha'!$A$1:$U$87</definedName>
    <definedName name="_xlnm.Print_Area" localSheetId="3">'GW-XC'!$AQ$1:$CD$53</definedName>
    <definedName name="_xlnm.Print_Titles" localSheetId="2">'alpha'!$5:$5</definedName>
    <definedName name="_xlnm.Print_Titles" localSheetId="3">'GW-XC'!$2:$2</definedName>
  </definedNames>
  <calcPr fullCalcOnLoad="1"/>
</workbook>
</file>

<file path=xl/sharedStrings.xml><?xml version="1.0" encoding="utf-8"?>
<sst xmlns="http://schemas.openxmlformats.org/spreadsheetml/2006/main" count="4621" uniqueCount="792">
  <si>
    <t>rec</t>
  </si>
  <si>
    <t>JHe</t>
  </si>
  <si>
    <t>FC</t>
  </si>
  <si>
    <t>ER</t>
  </si>
  <si>
    <t>AV</t>
  </si>
  <si>
    <t>DS</t>
  </si>
  <si>
    <t>ASm</t>
  </si>
  <si>
    <t>MW</t>
  </si>
  <si>
    <t>DH</t>
  </si>
  <si>
    <t>BM</t>
  </si>
  <si>
    <t>CT</t>
  </si>
  <si>
    <t>DA</t>
  </si>
  <si>
    <t>CD</t>
  </si>
  <si>
    <t>SC</t>
  </si>
  <si>
    <t>IU</t>
  </si>
  <si>
    <t>BP</t>
  </si>
  <si>
    <t>LA</t>
  </si>
  <si>
    <t>KM</t>
  </si>
  <si>
    <t>RS</t>
  </si>
  <si>
    <t>AD</t>
  </si>
  <si>
    <t>BN</t>
  </si>
  <si>
    <t>RW</t>
  </si>
  <si>
    <t>AM</t>
  </si>
  <si>
    <t>PD</t>
  </si>
  <si>
    <t>NS</t>
  </si>
  <si>
    <t>SE</t>
  </si>
  <si>
    <t>MT</t>
  </si>
  <si>
    <t>KB</t>
  </si>
  <si>
    <t>MB</t>
  </si>
  <si>
    <t>JHa</t>
  </si>
  <si>
    <t>MH</t>
  </si>
  <si>
    <t>AH</t>
  </si>
  <si>
    <t>TG</t>
  </si>
  <si>
    <t>NP</t>
  </si>
  <si>
    <t>DPT</t>
  </si>
  <si>
    <t>JR</t>
  </si>
  <si>
    <t>JM</t>
  </si>
  <si>
    <t>PT</t>
  </si>
  <si>
    <t>TC</t>
  </si>
  <si>
    <t>PS</t>
  </si>
  <si>
    <t>DT</t>
  </si>
  <si>
    <t>GW</t>
  </si>
  <si>
    <t>JB</t>
  </si>
  <si>
    <t>DB</t>
  </si>
  <si>
    <t>CM</t>
  </si>
  <si>
    <t>CF</t>
  </si>
  <si>
    <t>miles</t>
  </si>
  <si>
    <t xml:space="preserve">  m</t>
  </si>
  <si>
    <t>s</t>
  </si>
  <si>
    <t>date</t>
  </si>
  <si>
    <t>loco</t>
  </si>
  <si>
    <t>veh</t>
  </si>
  <si>
    <t>mph</t>
  </si>
  <si>
    <t>section</t>
  </si>
  <si>
    <t>GREAT WESTERN/CROSS COUNTRY</t>
  </si>
  <si>
    <t>Ealing Broadway</t>
  </si>
  <si>
    <t>06</t>
  </si>
  <si>
    <t>hst</t>
  </si>
  <si>
    <t>11</t>
  </si>
  <si>
    <t>54</t>
  </si>
  <si>
    <t>Slough</t>
  </si>
  <si>
    <t>10</t>
  </si>
  <si>
    <t>ditto diesel</t>
  </si>
  <si>
    <t>41</t>
  </si>
  <si>
    <t>Reading</t>
  </si>
  <si>
    <t>46</t>
  </si>
  <si>
    <t>08</t>
  </si>
  <si>
    <t>05</t>
  </si>
  <si>
    <t>Didcot Parkway</t>
  </si>
  <si>
    <t>30</t>
  </si>
  <si>
    <t>14</t>
  </si>
  <si>
    <t>165109</t>
  </si>
  <si>
    <t>47502</t>
  </si>
  <si>
    <t>38</t>
  </si>
  <si>
    <t>Swindon</t>
  </si>
  <si>
    <t>26</t>
  </si>
  <si>
    <t>50</t>
  </si>
  <si>
    <t>29</t>
  </si>
  <si>
    <t>Chippenham</t>
  </si>
  <si>
    <t>16</t>
  </si>
  <si>
    <t>Bath Spa</t>
  </si>
  <si>
    <t>47</t>
  </si>
  <si>
    <t>57</t>
  </si>
  <si>
    <t>Bristol Parkway</t>
  </si>
  <si>
    <t>40</t>
  </si>
  <si>
    <t>Newport</t>
  </si>
  <si>
    <t>02</t>
  </si>
  <si>
    <t>19</t>
  </si>
  <si>
    <t>37</t>
  </si>
  <si>
    <t>Cardiff Central</t>
  </si>
  <si>
    <t>36</t>
  </si>
  <si>
    <t>01</t>
  </si>
  <si>
    <t>Bath</t>
  </si>
  <si>
    <t>55</t>
  </si>
  <si>
    <t>47656</t>
  </si>
  <si>
    <t>59</t>
  </si>
  <si>
    <t>49</t>
  </si>
  <si>
    <t>00</t>
  </si>
  <si>
    <t>27</t>
  </si>
  <si>
    <t>32</t>
  </si>
  <si>
    <t>56</t>
  </si>
  <si>
    <t>42</t>
  </si>
  <si>
    <t>44</t>
  </si>
  <si>
    <t>47813</t>
  </si>
  <si>
    <t>39</t>
  </si>
  <si>
    <t>18</t>
  </si>
  <si>
    <t>Bath Spa (via B &amp; H)</t>
  </si>
  <si>
    <t>23</t>
  </si>
  <si>
    <t>33</t>
  </si>
  <si>
    <t>Bristol T.Meads</t>
  </si>
  <si>
    <t>43</t>
  </si>
  <si>
    <t>35</t>
  </si>
  <si>
    <t>45</t>
  </si>
  <si>
    <t>22</t>
  </si>
  <si>
    <t>ditto diesel loco</t>
  </si>
  <si>
    <t>07</t>
  </si>
  <si>
    <t>20</t>
  </si>
  <si>
    <t>03</t>
  </si>
  <si>
    <t>47817</t>
  </si>
  <si>
    <t>Westbury</t>
  </si>
  <si>
    <t>Taunton</t>
  </si>
  <si>
    <t>28</t>
  </si>
  <si>
    <t>48</t>
  </si>
  <si>
    <t>158839</t>
  </si>
  <si>
    <t>53</t>
  </si>
  <si>
    <t>Patchway</t>
  </si>
  <si>
    <t>09</t>
  </si>
  <si>
    <t>158 x 2</t>
  </si>
  <si>
    <t>Severn Tunnel Jn</t>
  </si>
  <si>
    <t>52</t>
  </si>
  <si>
    <t>Cardiff</t>
  </si>
  <si>
    <t>158828</t>
  </si>
  <si>
    <t>04</t>
  </si>
  <si>
    <t>Bridgend</t>
  </si>
  <si>
    <t>Port Talbot</t>
  </si>
  <si>
    <t>Swansea</t>
  </si>
  <si>
    <t>158870</t>
  </si>
  <si>
    <t>Llanelli</t>
  </si>
  <si>
    <t>Port Talbot Parkway</t>
  </si>
  <si>
    <t>158746</t>
  </si>
  <si>
    <t>25</t>
  </si>
  <si>
    <t>SWANSEA and;-</t>
  </si>
  <si>
    <t>34</t>
  </si>
  <si>
    <t>158832</t>
  </si>
  <si>
    <t>LLANELLI and;-</t>
  </si>
  <si>
    <t>Pembrey &amp; Burry P.</t>
  </si>
  <si>
    <t>158842</t>
  </si>
  <si>
    <t>Kidwelly</t>
  </si>
  <si>
    <t>Carmarthen</t>
  </si>
  <si>
    <t>31</t>
  </si>
  <si>
    <t>Whitland</t>
  </si>
  <si>
    <t>Fishguard Harbour</t>
  </si>
  <si>
    <t>PEMBREY &amp; BURRY PORT and;-</t>
  </si>
  <si>
    <t>150/158</t>
  </si>
  <si>
    <t>KIDWELLY and;-</t>
  </si>
  <si>
    <t>15</t>
  </si>
  <si>
    <t>Ferryside</t>
  </si>
  <si>
    <t>12</t>
  </si>
  <si>
    <t>150219</t>
  </si>
  <si>
    <t>13</t>
  </si>
  <si>
    <t>FERRYSIDE and;-</t>
  </si>
  <si>
    <t>37177</t>
  </si>
  <si>
    <t>153302</t>
  </si>
  <si>
    <t>CARMARTHEN and;-</t>
  </si>
  <si>
    <t>WHITLAND and;-</t>
  </si>
  <si>
    <t>Clunderwen</t>
  </si>
  <si>
    <t>Haverfordwest</t>
  </si>
  <si>
    <t>17</t>
  </si>
  <si>
    <t>Saundersfoot</t>
  </si>
  <si>
    <t>CLUNDERWEN and;-</t>
  </si>
  <si>
    <t>Clarbeston Road</t>
  </si>
  <si>
    <t>CLARBESTON ROAD and;-</t>
  </si>
  <si>
    <t>HAVERFORDWEST and;-</t>
  </si>
  <si>
    <t>Johnston</t>
  </si>
  <si>
    <t>Milford Haven</t>
  </si>
  <si>
    <t>JOHNSTON and;-</t>
  </si>
  <si>
    <t>Kilgetty</t>
  </si>
  <si>
    <t>KILGETTY and;-</t>
  </si>
  <si>
    <t>SAUNDERSFOOT and;-</t>
  </si>
  <si>
    <t>Tenby</t>
  </si>
  <si>
    <t>TENBY and;-</t>
  </si>
  <si>
    <t>Penally</t>
  </si>
  <si>
    <t>Pembroke Dock</t>
  </si>
  <si>
    <t>PENALLY and;-</t>
  </si>
  <si>
    <t>Manorbier</t>
  </si>
  <si>
    <t>MANORBIER and;-</t>
  </si>
  <si>
    <t>Lamphey</t>
  </si>
  <si>
    <t>LAMPHEY and;-</t>
  </si>
  <si>
    <t>Pembroke</t>
  </si>
  <si>
    <t>PEMBROKE and;-</t>
  </si>
  <si>
    <t>Exeter St Davids</t>
  </si>
  <si>
    <t>Plymouth</t>
  </si>
  <si>
    <t>Frome</t>
  </si>
  <si>
    <t>Basingstoke</t>
  </si>
  <si>
    <t>Newbury R'course</t>
  </si>
  <si>
    <t>Newbury</t>
  </si>
  <si>
    <t>21</t>
  </si>
  <si>
    <t>Pewsey</t>
  </si>
  <si>
    <t>Castle Cary</t>
  </si>
  <si>
    <t>47811</t>
  </si>
  <si>
    <t>Tiverton Pwy (via Bristol)</t>
  </si>
  <si>
    <t>Tiverton Parkway</t>
  </si>
  <si>
    <t>Newton Abbot</t>
  </si>
  <si>
    <t>58</t>
  </si>
  <si>
    <t>51</t>
  </si>
  <si>
    <t>50043</t>
  </si>
  <si>
    <t>47815</t>
  </si>
  <si>
    <t>Yeovil Junction</t>
  </si>
  <si>
    <t>47830</t>
  </si>
  <si>
    <t>Exeter StD(via Y'vil)</t>
  </si>
  <si>
    <t>Totnes</t>
  </si>
  <si>
    <t>47854</t>
  </si>
  <si>
    <t>47825</t>
  </si>
  <si>
    <t>Exeter St Thomas</t>
  </si>
  <si>
    <t>Dawlish Warren</t>
  </si>
  <si>
    <t>Dawlish</t>
  </si>
  <si>
    <t>158834</t>
  </si>
  <si>
    <t>Teignmouth</t>
  </si>
  <si>
    <t>--/--/99</t>
  </si>
  <si>
    <t>47816</t>
  </si>
  <si>
    <t>Torquay</t>
  </si>
  <si>
    <t>Starcross</t>
  </si>
  <si>
    <t>150 &amp; 153</t>
  </si>
  <si>
    <t>158835</t>
  </si>
  <si>
    <t>47832</t>
  </si>
  <si>
    <t>24</t>
  </si>
  <si>
    <t>159016</t>
  </si>
  <si>
    <t>Paignton</t>
  </si>
  <si>
    <t>158818</t>
  </si>
  <si>
    <t>158866</t>
  </si>
  <si>
    <t>Ivybridge</t>
  </si>
  <si>
    <t>150232</t>
  </si>
  <si>
    <t>158840</t>
  </si>
  <si>
    <t>St Budeaux Ferry Rd</t>
  </si>
  <si>
    <t>158821</t>
  </si>
  <si>
    <t>Saltash</t>
  </si>
  <si>
    <t>St Germans</t>
  </si>
  <si>
    <t>Liskeard</t>
  </si>
  <si>
    <t>Bodmin Parkway</t>
  </si>
  <si>
    <t>21/07/99</t>
  </si>
  <si>
    <t>47814</t>
  </si>
  <si>
    <t>Par</t>
  </si>
  <si>
    <t>St Austell</t>
  </si>
  <si>
    <t>Truro</t>
  </si>
  <si>
    <t>158863</t>
  </si>
  <si>
    <t>158843</t>
  </si>
  <si>
    <t>Menheniot</t>
  </si>
  <si>
    <t>153353</t>
  </si>
  <si>
    <t>**/08/94</t>
  </si>
  <si>
    <t>Lostwithiel</t>
  </si>
  <si>
    <t>47806</t>
  </si>
  <si>
    <t>Luxulyan</t>
  </si>
  <si>
    <t>Bugle</t>
  </si>
  <si>
    <t>dmu</t>
  </si>
  <si>
    <t>St Columb Road</t>
  </si>
  <si>
    <t>153305</t>
  </si>
  <si>
    <t>Newquay</t>
  </si>
  <si>
    <t>Roche</t>
  </si>
  <si>
    <t>Quintrel Down</t>
  </si>
  <si>
    <t>Hayle</t>
  </si>
  <si>
    <t>St. Erth</t>
  </si>
  <si>
    <t>Penzance</t>
  </si>
  <si>
    <t>Camborne</t>
  </si>
  <si>
    <t>St Erth</t>
  </si>
  <si>
    <t>Section 3 - Cross-Country - Derby, Birmingham and the West</t>
  </si>
  <si>
    <t>Willington</t>
  </si>
  <si>
    <t>Burton-on-Trent</t>
  </si>
  <si>
    <t>Tamworth</t>
  </si>
  <si>
    <t>Birmingham New St</t>
  </si>
  <si>
    <t>Cheltenham Spa</t>
  </si>
  <si>
    <t>45132</t>
  </si>
  <si>
    <t>45014</t>
  </si>
  <si>
    <t>Wilnecote</t>
  </si>
  <si>
    <t>150105</t>
  </si>
  <si>
    <t>Water Orton</t>
  </si>
  <si>
    <t>Kidderminster</t>
  </si>
  <si>
    <t>Worcester Shrub Hill</t>
  </si>
  <si>
    <t>Wo'ster SH (v.Kidd)</t>
  </si>
  <si>
    <t>C.Spa via Camp Hill</t>
  </si>
  <si>
    <t>Gloucester</t>
  </si>
  <si>
    <t>B. P'way via Camp Hill</t>
  </si>
  <si>
    <t>Bristol TM via Camp Hill</t>
  </si>
  <si>
    <t>47489</t>
  </si>
  <si>
    <t>Cheltenham</t>
  </si>
  <si>
    <t>158788</t>
  </si>
  <si>
    <t>158844</t>
  </si>
  <si>
    <t>158794</t>
  </si>
  <si>
    <t>170634</t>
  </si>
  <si>
    <t>Yatton</t>
  </si>
  <si>
    <t>158819</t>
  </si>
  <si>
    <t>Weston-super-Mare</t>
  </si>
  <si>
    <t>Highbridge</t>
  </si>
  <si>
    <t>Bridgwater</t>
  </si>
  <si>
    <t>Weston Milton</t>
  </si>
  <si>
    <t>158825</t>
  </si>
  <si>
    <t>Oxford</t>
  </si>
  <si>
    <t>Charlbury</t>
  </si>
  <si>
    <t>Moreton-in-M</t>
  </si>
  <si>
    <t>Evesham</t>
  </si>
  <si>
    <t>165105</t>
  </si>
  <si>
    <t>166216</t>
  </si>
  <si>
    <t>Worcester S. Hill</t>
  </si>
  <si>
    <t>Ledbury</t>
  </si>
  <si>
    <t>Stroud</t>
  </si>
  <si>
    <t>Stonehouse</t>
  </si>
  <si>
    <t>Banbury</t>
  </si>
  <si>
    <t>Leamington Spa</t>
  </si>
  <si>
    <t>166213</t>
  </si>
  <si>
    <t>Coventry</t>
  </si>
  <si>
    <t>B'ham N.St(via Sol)</t>
  </si>
  <si>
    <t>B'ham N.St(via Cov)</t>
  </si>
  <si>
    <t>PW</t>
  </si>
  <si>
    <t>158822</t>
  </si>
  <si>
    <t>170509</t>
  </si>
  <si>
    <t>ditto diesel m.u</t>
  </si>
  <si>
    <t>220</t>
  </si>
  <si>
    <t>156407</t>
  </si>
  <si>
    <t>158/153</t>
  </si>
  <si>
    <t>221</t>
  </si>
  <si>
    <t>up</t>
  </si>
  <si>
    <t>PH</t>
  </si>
  <si>
    <t>AF</t>
  </si>
  <si>
    <t>180108</t>
  </si>
  <si>
    <t>158/150</t>
  </si>
  <si>
    <t>158838</t>
  </si>
  <si>
    <t>?</t>
  </si>
  <si>
    <t>150012</t>
  </si>
  <si>
    <t>150109</t>
  </si>
  <si>
    <t>158791</t>
  </si>
  <si>
    <t>170510</t>
  </si>
  <si>
    <t>JBu</t>
  </si>
  <si>
    <t>143614</t>
  </si>
  <si>
    <t>PA</t>
  </si>
  <si>
    <t>180</t>
  </si>
  <si>
    <t>AB</t>
  </si>
  <si>
    <t>DBu</t>
  </si>
  <si>
    <t>180106</t>
  </si>
  <si>
    <t>180113</t>
  </si>
  <si>
    <t>180109</t>
  </si>
  <si>
    <t>221101</t>
  </si>
  <si>
    <t>221126</t>
  </si>
  <si>
    <t>155329</t>
  </si>
  <si>
    <t>180103</t>
  </si>
  <si>
    <t>180114</t>
  </si>
  <si>
    <t>180111</t>
  </si>
  <si>
    <t>220024</t>
  </si>
  <si>
    <t>221134</t>
  </si>
  <si>
    <t>(1)-DJH/DS/NS/RSc</t>
  </si>
  <si>
    <t>220004</t>
  </si>
  <si>
    <t>1588xx</t>
  </si>
  <si>
    <t>221120</t>
  </si>
  <si>
    <t>07/06/03</t>
  </si>
  <si>
    <t>180102</t>
  </si>
  <si>
    <t>37417</t>
  </si>
  <si>
    <t>FC/NS</t>
  </si>
  <si>
    <t>221114</t>
  </si>
  <si>
    <t>220008</t>
  </si>
  <si>
    <t>220/221</t>
  </si>
  <si>
    <t>DAd</t>
  </si>
  <si>
    <t>221124</t>
  </si>
  <si>
    <t>221139</t>
  </si>
  <si>
    <t>221136</t>
  </si>
  <si>
    <t>220028</t>
  </si>
  <si>
    <t>220019</t>
  </si>
  <si>
    <t>47450</t>
  </si>
  <si>
    <t>Devonport</t>
  </si>
  <si>
    <t>RF</t>
  </si>
  <si>
    <t>158xxx</t>
  </si>
  <si>
    <t>GA</t>
  </si>
  <si>
    <t>37402</t>
  </si>
  <si>
    <t>180101</t>
  </si>
  <si>
    <t>221106</t>
  </si>
  <si>
    <t>CN</t>
  </si>
  <si>
    <t>180112</t>
  </si>
  <si>
    <t>(1) - JHe/PW</t>
  </si>
  <si>
    <t>221118</t>
  </si>
  <si>
    <t>FC/CN</t>
  </si>
  <si>
    <t>11.03.04</t>
  </si>
  <si>
    <t>09.05.04</t>
  </si>
  <si>
    <t>05.06.04</t>
  </si>
  <si>
    <t>26.05.96</t>
  </si>
  <si>
    <t>153373</t>
  </si>
  <si>
    <t>24.05.96</t>
  </si>
  <si>
    <t>02.11.97</t>
  </si>
  <si>
    <t>04.05.76</t>
  </si>
  <si>
    <t>45066</t>
  </si>
  <si>
    <t>14.07.96</t>
  </si>
  <si>
    <t>14.05.77</t>
  </si>
  <si>
    <t>DMU</t>
  </si>
  <si>
    <t>Exeter St.D (via Westbury)</t>
  </si>
  <si>
    <t>03.09.04</t>
  </si>
  <si>
    <t>10.09.04</t>
  </si>
  <si>
    <t>220012</t>
  </si>
  <si>
    <t>27.09.03</t>
  </si>
  <si>
    <t>221105</t>
  </si>
  <si>
    <t>14.09.04</t>
  </si>
  <si>
    <t>180107</t>
  </si>
  <si>
    <t>05.10.04</t>
  </si>
  <si>
    <t>158280</t>
  </si>
  <si>
    <t>10.11.04</t>
  </si>
  <si>
    <t>Theale</t>
  </si>
  <si>
    <t>Thatcham</t>
  </si>
  <si>
    <t>Hungerford</t>
  </si>
  <si>
    <t>22.01.05</t>
  </si>
  <si>
    <t>180104</t>
  </si>
  <si>
    <t>12.02.05</t>
  </si>
  <si>
    <t>D1015</t>
  </si>
  <si>
    <t>09.03.05</t>
  </si>
  <si>
    <t>18.02.05</t>
  </si>
  <si>
    <t>221143</t>
  </si>
  <si>
    <t>13.03.05</t>
  </si>
  <si>
    <t>158855</t>
  </si>
  <si>
    <t>22.05.99</t>
  </si>
  <si>
    <t>166218</t>
  </si>
  <si>
    <t>01.03.03</t>
  </si>
  <si>
    <t>20.08.01</t>
  </si>
  <si>
    <t>158858</t>
  </si>
  <si>
    <t>16.01.83</t>
  </si>
  <si>
    <t>28.11.98</t>
  </si>
  <si>
    <t>25.11.03</t>
  </si>
  <si>
    <t>22.04.05</t>
  </si>
  <si>
    <t>221131</t>
  </si>
  <si>
    <t>01.05.05</t>
  </si>
  <si>
    <t>10.06.05</t>
  </si>
  <si>
    <t>23.06.05</t>
  </si>
  <si>
    <t>222015</t>
  </si>
  <si>
    <t>04.05.05</t>
  </si>
  <si>
    <t>30.05.05</t>
  </si>
  <si>
    <t>02.05.05</t>
  </si>
  <si>
    <t>360203</t>
  </si>
  <si>
    <t>23.09.05</t>
  </si>
  <si>
    <t>JS</t>
  </si>
  <si>
    <t>28.11.87</t>
  </si>
  <si>
    <t>Reading West</t>
  </si>
  <si>
    <t>18.03.00</t>
  </si>
  <si>
    <t>165131</t>
  </si>
  <si>
    <t>Bramley</t>
  </si>
  <si>
    <t>165121</t>
  </si>
  <si>
    <t>15.01.06</t>
  </si>
  <si>
    <t>Tilehurst</t>
  </si>
  <si>
    <t>18.03.06</t>
  </si>
  <si>
    <t>221115</t>
  </si>
  <si>
    <t>28.02.06</t>
  </si>
  <si>
    <t>02.01.06</t>
  </si>
  <si>
    <t>180104/6</t>
  </si>
  <si>
    <t>22.01.06</t>
  </si>
  <si>
    <t>158871</t>
  </si>
  <si>
    <t>03.01.94</t>
  </si>
  <si>
    <t>10.04.93</t>
  </si>
  <si>
    <t>30.01.06</t>
  </si>
  <si>
    <t>CH</t>
  </si>
  <si>
    <t>26.02.94</t>
  </si>
  <si>
    <t>05.07.03</t>
  </si>
  <si>
    <t>23.01.96</t>
  </si>
  <si>
    <t>158XXX</t>
  </si>
  <si>
    <t>158816</t>
  </si>
  <si>
    <t>07.12.02</t>
  </si>
  <si>
    <t>16.10.03</t>
  </si>
  <si>
    <t>24.04.06</t>
  </si>
  <si>
    <t>220009</t>
  </si>
  <si>
    <t>xx.11.81</t>
  </si>
  <si>
    <t>11.04.81</t>
  </si>
  <si>
    <t>DJB</t>
  </si>
  <si>
    <t>14.10.92</t>
  </si>
  <si>
    <t>iu</t>
  </si>
  <si>
    <t>28.03.85</t>
  </si>
  <si>
    <t>13.10.71</t>
  </si>
  <si>
    <t>21.03.00</t>
  </si>
  <si>
    <t>27.04.99</t>
  </si>
  <si>
    <t>22.07.93</t>
  </si>
  <si>
    <t>165134</t>
  </si>
  <si>
    <t>19.08.69</t>
  </si>
  <si>
    <t>D821</t>
  </si>
  <si>
    <t>22.02.81</t>
  </si>
  <si>
    <t>18.08.91</t>
  </si>
  <si>
    <t>29.09.90</t>
  </si>
  <si>
    <t>09.10.04</t>
  </si>
  <si>
    <t>159020/21</t>
  </si>
  <si>
    <t>21.08.04</t>
  </si>
  <si>
    <t>10.04.96</t>
  </si>
  <si>
    <t>158859</t>
  </si>
  <si>
    <t>14.04.89</t>
  </si>
  <si>
    <t>06.09.06</t>
  </si>
  <si>
    <t>05.09.06</t>
  </si>
  <si>
    <t>158861</t>
  </si>
  <si>
    <t>26.02.05</t>
  </si>
  <si>
    <t>158845</t>
  </si>
  <si>
    <t>01.08.98</t>
  </si>
  <si>
    <t>14.04.87</t>
  </si>
  <si>
    <t>Cl.101</t>
  </si>
  <si>
    <t>Cl.108</t>
  </si>
  <si>
    <t>Narberth</t>
  </si>
  <si>
    <t>NARBERTH and;-</t>
  </si>
  <si>
    <t>153380</t>
  </si>
  <si>
    <t>15.06.02</t>
  </si>
  <si>
    <t>22.04.06</t>
  </si>
  <si>
    <t>14.08.06</t>
  </si>
  <si>
    <t>158968</t>
  </si>
  <si>
    <t>05.08.06</t>
  </si>
  <si>
    <t>03.09.06</t>
  </si>
  <si>
    <t>158747</t>
  </si>
  <si>
    <t>150/153</t>
  </si>
  <si>
    <t>BS</t>
  </si>
  <si>
    <t>07.12.06</t>
  </si>
  <si>
    <t>221135</t>
  </si>
  <si>
    <t>02.01.07</t>
  </si>
  <si>
    <t>Bedwyn</t>
  </si>
  <si>
    <t>FH</t>
  </si>
  <si>
    <t>20.02.07</t>
  </si>
  <si>
    <t>08.03.07</t>
  </si>
  <si>
    <t>23.11.06</t>
  </si>
  <si>
    <t>221127</t>
  </si>
  <si>
    <t>01.03.07</t>
  </si>
  <si>
    <t>16.03.07</t>
  </si>
  <si>
    <t>29.03.07</t>
  </si>
  <si>
    <t>180 x 2</t>
  </si>
  <si>
    <t>18.05.07</t>
  </si>
  <si>
    <t>26.05.07</t>
  </si>
  <si>
    <t>221 x 2</t>
  </si>
  <si>
    <t>06.05.07</t>
  </si>
  <si>
    <t>31.01.96</t>
  </si>
  <si>
    <t>26.10.92</t>
  </si>
  <si>
    <t>30.06.07</t>
  </si>
  <si>
    <t>221121</t>
  </si>
  <si>
    <t>06.08.05</t>
  </si>
  <si>
    <t>02.06.07</t>
  </si>
  <si>
    <t>22.06.90</t>
  </si>
  <si>
    <t>Maidenhead</t>
  </si>
  <si>
    <t>13.02.92</t>
  </si>
  <si>
    <t>17.08.07</t>
  </si>
  <si>
    <t>30.08.07</t>
  </si>
  <si>
    <t>220014</t>
  </si>
  <si>
    <t>30.09.07</t>
  </si>
  <si>
    <t>15.11.07</t>
  </si>
  <si>
    <t>06.08.01</t>
  </si>
  <si>
    <t>Newbury Racecourse</t>
  </si>
  <si>
    <t>165129</t>
  </si>
  <si>
    <t>25.08.07</t>
  </si>
  <si>
    <t>15.07.06</t>
  </si>
  <si>
    <t>25.07.07</t>
  </si>
  <si>
    <t>158815</t>
  </si>
  <si>
    <t>16.07.06</t>
  </si>
  <si>
    <t>220010</t>
  </si>
  <si>
    <t>Taunton (via Bath)</t>
  </si>
  <si>
    <t>08.04.08</t>
  </si>
  <si>
    <t>175108</t>
  </si>
  <si>
    <t>09.04.08</t>
  </si>
  <si>
    <t>150240</t>
  </si>
  <si>
    <t>175009</t>
  </si>
  <si>
    <t>08.04.07</t>
  </si>
  <si>
    <t>21.02.08</t>
  </si>
  <si>
    <t>05.07.08</t>
  </si>
  <si>
    <t>JD</t>
  </si>
  <si>
    <t>18.05.08</t>
  </si>
  <si>
    <t>22.11.08</t>
  </si>
  <si>
    <t>15.11.08</t>
  </si>
  <si>
    <t>26.01.09</t>
  </si>
  <si>
    <t>67016</t>
  </si>
  <si>
    <t>KR</t>
  </si>
  <si>
    <t>17.01.87</t>
  </si>
  <si>
    <t>220003</t>
  </si>
  <si>
    <t>DS/FC/MR</t>
  </si>
  <si>
    <t>04.06.09</t>
  </si>
  <si>
    <t>220026</t>
  </si>
  <si>
    <t>1662xx</t>
  </si>
  <si>
    <t>24.04.96</t>
  </si>
  <si>
    <t>07.03.95</t>
  </si>
  <si>
    <t>166209</t>
  </si>
  <si>
    <t>03.03.93</t>
  </si>
  <si>
    <t>165103</t>
  </si>
  <si>
    <t>01.04.00</t>
  </si>
  <si>
    <t>31.03.91</t>
  </si>
  <si>
    <t>67017</t>
  </si>
  <si>
    <t>220031</t>
  </si>
  <si>
    <t>27.03.09</t>
  </si>
  <si>
    <t>18.10.91</t>
  </si>
  <si>
    <t>47821</t>
  </si>
  <si>
    <t>20.03.90</t>
  </si>
  <si>
    <t>15.10.10</t>
  </si>
  <si>
    <t>360201</t>
  </si>
  <si>
    <t>12.11.10</t>
  </si>
  <si>
    <t>25.08.08</t>
  </si>
  <si>
    <t>20.05.11</t>
  </si>
  <si>
    <t>10.10.98</t>
  </si>
  <si>
    <t>01.03.98</t>
  </si>
  <si>
    <t>16.07.11</t>
  </si>
  <si>
    <t>221137</t>
  </si>
  <si>
    <t>02.03.09</t>
  </si>
  <si>
    <t>153303</t>
  </si>
  <si>
    <t>10.11.11</t>
  </si>
  <si>
    <t>28.12.11</t>
  </si>
  <si>
    <t>67013</t>
  </si>
  <si>
    <t>Twyford</t>
  </si>
  <si>
    <t>#</t>
  </si>
  <si>
    <t>02.05.12</t>
  </si>
  <si>
    <t>67015</t>
  </si>
  <si>
    <t>11.02.91</t>
  </si>
  <si>
    <t>29.07.12</t>
  </si>
  <si>
    <t>21.10.93</t>
  </si>
  <si>
    <t>20.12.93</t>
  </si>
  <si>
    <t>27.01.13</t>
  </si>
  <si>
    <t>31.08.96</t>
  </si>
  <si>
    <t>14.09.12</t>
  </si>
  <si>
    <t>11.04.12</t>
  </si>
  <si>
    <t>170519</t>
  </si>
  <si>
    <t>05.04.13</t>
  </si>
  <si>
    <t>21.06.93</t>
  </si>
  <si>
    <t>165</t>
  </si>
  <si>
    <t>03.08.03</t>
  </si>
  <si>
    <t>29.06.13</t>
  </si>
  <si>
    <t>22.01.14</t>
  </si>
  <si>
    <t>158951</t>
  </si>
  <si>
    <t>02.02.14</t>
  </si>
  <si>
    <t>21.04.94</t>
  </si>
  <si>
    <t>153327</t>
  </si>
  <si>
    <t>MBu</t>
  </si>
  <si>
    <t>10.04.95</t>
  </si>
  <si>
    <t>153312</t>
  </si>
  <si>
    <t>05.07.09</t>
  </si>
  <si>
    <t>Criteria for inclusion:</t>
  </si>
  <si>
    <t>Stopping pattern of  FGW/XC/HC HST/Voyagers/180</t>
  </si>
  <si>
    <t>HST/DMU(including Voyager)</t>
  </si>
  <si>
    <t>S</t>
  </si>
  <si>
    <t>London Paddington</t>
  </si>
  <si>
    <t>London Waterloo</t>
  </si>
  <si>
    <t>Kensington Olympia</t>
  </si>
  <si>
    <t>Bristol T Meads</t>
  </si>
  <si>
    <t>Filton Abbey Wood</t>
  </si>
  <si>
    <t>Severn Tunnel J</t>
  </si>
  <si>
    <t>Bodmin Pkway</t>
  </si>
  <si>
    <t>St Columb Rd</t>
  </si>
  <si>
    <t>Redruth</t>
  </si>
  <si>
    <t>Derby</t>
  </si>
  <si>
    <t>Burton on Trent</t>
  </si>
  <si>
    <t>Kings Norton</t>
  </si>
  <si>
    <t>Bristol Pkwy</t>
  </si>
  <si>
    <t>Bristol Temple Meads</t>
  </si>
  <si>
    <t>Weston super Mare</t>
  </si>
  <si>
    <t>Didcot Pkwy</t>
  </si>
  <si>
    <t>Grt Malvern</t>
  </si>
  <si>
    <t>emu</t>
  </si>
  <si>
    <t>diesel</t>
  </si>
  <si>
    <t>30.07.07</t>
  </si>
  <si>
    <t>158841</t>
  </si>
  <si>
    <t>13.05.06</t>
  </si>
  <si>
    <t>27.09.05</t>
  </si>
  <si>
    <t>153374</t>
  </si>
  <si>
    <t>25.04.06</t>
  </si>
  <si>
    <t>16.04.06</t>
  </si>
  <si>
    <t>221107</t>
  </si>
  <si>
    <t>10.04.04</t>
  </si>
  <si>
    <t>221113</t>
  </si>
  <si>
    <t>03.10.05</t>
  </si>
  <si>
    <t>220007</t>
  </si>
  <si>
    <t>220034</t>
  </si>
  <si>
    <t>43xxx/xxx</t>
  </si>
  <si>
    <t>43303/207</t>
  </si>
  <si>
    <t>43207/285</t>
  </si>
  <si>
    <t>43207/321</t>
  </si>
  <si>
    <t>43303/378</t>
  </si>
  <si>
    <t>43187/150</t>
  </si>
  <si>
    <t>43366/207</t>
  </si>
  <si>
    <t>43003/160</t>
  </si>
  <si>
    <t>43378/321</t>
  </si>
  <si>
    <t>221129/0023</t>
  </si>
  <si>
    <t>2200xx</t>
  </si>
  <si>
    <t>220018</t>
  </si>
  <si>
    <t>RJ</t>
  </si>
  <si>
    <t>170103</t>
  </si>
  <si>
    <t>43378/285</t>
  </si>
  <si>
    <t>AJ</t>
  </si>
  <si>
    <t>170115</t>
  </si>
  <si>
    <t>150125</t>
  </si>
  <si>
    <t>43088/129</t>
  </si>
  <si>
    <t>RHo</t>
  </si>
  <si>
    <t>170107</t>
  </si>
  <si>
    <t>Quintrell Downs</t>
  </si>
  <si>
    <t>170116</t>
  </si>
  <si>
    <t>170518</t>
  </si>
  <si>
    <t>170397</t>
  </si>
  <si>
    <t>170101</t>
  </si>
  <si>
    <t>type</t>
  </si>
  <si>
    <t>DERBY</t>
  </si>
  <si>
    <t>WILLINGTON</t>
  </si>
  <si>
    <t>BURTON-ON-TRENT</t>
  </si>
  <si>
    <t>TAMWORTH</t>
  </si>
  <si>
    <t>WILNECOTE</t>
  </si>
  <si>
    <t>CHELTENHAM SPA</t>
  </si>
  <si>
    <t>GLOUCESTER</t>
  </si>
  <si>
    <t>Ashchurch</t>
  </si>
  <si>
    <t>158848</t>
  </si>
  <si>
    <t>170520</t>
  </si>
  <si>
    <t>170117</t>
  </si>
  <si>
    <t>down</t>
  </si>
  <si>
    <t>PADDINGTON</t>
  </si>
  <si>
    <t>BIRMINGHAM NEW ST</t>
  </si>
  <si>
    <t>WORCESTER SH</t>
  </si>
  <si>
    <t>Current operations</t>
  </si>
  <si>
    <t xml:space="preserve">From </t>
  </si>
  <si>
    <t>To</t>
  </si>
  <si>
    <t>m</t>
  </si>
  <si>
    <t>Date</t>
  </si>
  <si>
    <t>No</t>
  </si>
  <si>
    <t>Veh</t>
  </si>
  <si>
    <t>From</t>
  </si>
  <si>
    <t>Type</t>
  </si>
  <si>
    <t>Pre 2008</t>
  </si>
  <si>
    <t>Post 2008</t>
  </si>
  <si>
    <t>Pre 008</t>
  </si>
  <si>
    <t>UPDATED</t>
  </si>
  <si>
    <t>*</t>
  </si>
  <si>
    <t>Wessex sec3</t>
  </si>
  <si>
    <t>Feniton</t>
  </si>
  <si>
    <t>Exeter Central</t>
  </si>
  <si>
    <t>Pinhoe</t>
  </si>
  <si>
    <t>West/southbound</t>
  </si>
  <si>
    <t>East/northbound</t>
  </si>
  <si>
    <t>43303/357</t>
  </si>
  <si>
    <t>170108</t>
  </si>
  <si>
    <t>20.03.08</t>
  </si>
  <si>
    <t>43301/xxx</t>
  </si>
  <si>
    <t>433xx/xxx</t>
  </si>
  <si>
    <t>xx.xx.17</t>
  </si>
  <si>
    <t xml:space="preserve">BM  </t>
  </si>
  <si>
    <t xml:space="preserve">Dad  </t>
  </si>
  <si>
    <t xml:space="preserve">JR  </t>
  </si>
  <si>
    <t xml:space="preserve">HC  </t>
  </si>
  <si>
    <t>43321/384</t>
  </si>
  <si>
    <t xml:space="preserve">GW </t>
  </si>
  <si>
    <t xml:space="preserve">MB  </t>
  </si>
  <si>
    <t>Westbound</t>
  </si>
  <si>
    <t>Eastbound</t>
  </si>
  <si>
    <t>05.08.17</t>
  </si>
  <si>
    <t>HC</t>
  </si>
  <si>
    <t>Updated</t>
  </si>
  <si>
    <t>06.04.01</t>
  </si>
  <si>
    <t>DH  #</t>
  </si>
  <si>
    <t>22034/013</t>
  </si>
  <si>
    <t xml:space="preserve">JHe </t>
  </si>
  <si>
    <t>221129</t>
  </si>
  <si>
    <t xml:space="preserve">IU </t>
  </si>
  <si>
    <t>06.08.04</t>
  </si>
  <si>
    <t>37406</t>
  </si>
  <si>
    <t>09.01.20</t>
  </si>
  <si>
    <t xml:space="preserve">DAd  </t>
  </si>
  <si>
    <t>University</t>
  </si>
  <si>
    <t>UNIVERSITY</t>
  </si>
  <si>
    <t/>
  </si>
  <si>
    <t>Section 5 - Cross-Country - Thames Valley-Coventry-Birmingham</t>
  </si>
  <si>
    <t>OXFORD</t>
  </si>
  <si>
    <t>02.05.06</t>
  </si>
  <si>
    <t>220027</t>
  </si>
  <si>
    <t>BANBURY</t>
  </si>
  <si>
    <t>220026/0005</t>
  </si>
  <si>
    <t>221142</t>
  </si>
  <si>
    <t>LEAMINGTON SPA</t>
  </si>
  <si>
    <t>221123</t>
  </si>
  <si>
    <t>JR/RP</t>
  </si>
  <si>
    <t>Cross-Country - Thames Valley-Coventry-Birmingham</t>
  </si>
  <si>
    <t>221128</t>
  </si>
  <si>
    <t>Worcestershire Pkwy</t>
  </si>
  <si>
    <t>W'STERSHIRE PKWY</t>
  </si>
  <si>
    <t>W'stershire Pkwy</t>
  </si>
  <si>
    <t>170104</t>
  </si>
  <si>
    <t xml:space="preserve">JR   </t>
  </si>
  <si>
    <t>43303/285</t>
  </si>
  <si>
    <t>170618</t>
  </si>
  <si>
    <t xml:space="preserve">JHe  </t>
  </si>
  <si>
    <t>xx-0x-ss</t>
  </si>
  <si>
    <t>220031/025</t>
  </si>
  <si>
    <t>170117114</t>
  </si>
  <si>
    <t xml:space="preserve">JR </t>
  </si>
  <si>
    <t xml:space="preserve">BP  </t>
  </si>
  <si>
    <t>220013/017</t>
  </si>
  <si>
    <t>Cam</t>
  </si>
  <si>
    <t>CAM</t>
  </si>
  <si>
    <t>Yate</t>
  </si>
  <si>
    <t>YATE</t>
  </si>
  <si>
    <t>iet</t>
  </si>
  <si>
    <t>170621</t>
  </si>
  <si>
    <t>Dad</t>
  </si>
  <si>
    <t>800024</t>
  </si>
  <si>
    <t>17.6.23</t>
  </si>
  <si>
    <t>26.10.23</t>
  </si>
  <si>
    <t>158748</t>
  </si>
  <si>
    <t>JR   #</t>
  </si>
  <si>
    <t xml:space="preserve">FC </t>
  </si>
  <si>
    <t>03.04.24</t>
  </si>
  <si>
    <t>29.02.24</t>
  </si>
  <si>
    <t>11.03.24</t>
  </si>
  <si>
    <t>170398</t>
  </si>
  <si>
    <t>IU   #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</si>
</sst>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/dd/yy"/>
    <numFmt numFmtId="174" formatCode="#\ ?/2"/>
    <numFmt numFmtId="175" formatCode="0.000"/>
    <numFmt numFmtId="176" formatCode="0.0000"/>
    <numFmt numFmtId="177" formatCode="[$-809]dd\ mmmm\ yyyy"/>
    <numFmt numFmtId="178" formatCode="dd/mm/yy;@"/>
    <numFmt numFmtId="179" formatCode="dd\.mm\.yy"/>
    <numFmt numFmtId="180" formatCode="0.0000000"/>
    <numFmt numFmtId="181" formatCode="0.000000"/>
    <numFmt numFmtId="182" formatCode="0.00000"/>
    <numFmt numFmtId="183" formatCode="00"/>
    <numFmt numFmtId="184" formatCode="d\.m\.yy;@"/>
    <numFmt numFmtId="185" formatCode="mmm\-yyyy"/>
    <numFmt numFmtId="186" formatCode="[$-F400]h:mm:ss\ AM/PM"/>
  </numFmts>
  <fonts count="55">
    <font>
      <sz val="10"/>
      <name val="Gill Sans"/>
      <family val="0"/>
    </font>
    <font>
      <b/>
      <sz val="10"/>
      <name val="Gill Sans"/>
      <family val="0"/>
    </font>
    <font>
      <i/>
      <sz val="10"/>
      <name val="Gill Sans"/>
      <family val="0"/>
    </font>
    <font>
      <b/>
      <i/>
      <sz val="10"/>
      <name val="Gill Sans"/>
      <family val="0"/>
    </font>
    <font>
      <b/>
      <u val="single"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"/>
      <name val="Gill Sans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Gill Sans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Gill Sans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Gill Sans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Gill Sans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172" fontId="9" fillId="33" borderId="0" xfId="0" applyNumberFormat="1" applyFont="1" applyFill="1" applyBorder="1" applyAlignment="1" applyProtection="1">
      <alignment horizontal="right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0" xfId="0" applyNumberFormat="1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right"/>
      <protection/>
    </xf>
    <xf numFmtId="49" fontId="7" fillId="33" borderId="0" xfId="0" applyNumberFormat="1" applyFont="1" applyFill="1" applyBorder="1" applyAlignment="1" applyProtection="1">
      <alignment horizontal="center"/>
      <protection/>
    </xf>
    <xf numFmtId="179" fontId="7" fillId="33" borderId="0" xfId="0" applyNumberFormat="1" applyFont="1" applyFill="1" applyBorder="1" applyAlignment="1" applyProtection="1">
      <alignment horizontal="center"/>
      <protection/>
    </xf>
    <xf numFmtId="49" fontId="7" fillId="33" borderId="0" xfId="0" applyNumberFormat="1" applyFont="1" applyFill="1" applyBorder="1" applyAlignment="1" applyProtection="1">
      <alignment horizontal="left"/>
      <protection/>
    </xf>
    <xf numFmtId="172" fontId="7" fillId="33" borderId="0" xfId="0" applyNumberFormat="1" applyFont="1" applyFill="1" applyBorder="1" applyAlignment="1" applyProtection="1">
      <alignment horizontal="right"/>
      <protection/>
    </xf>
    <xf numFmtId="0" fontId="7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2" fontId="6" fillId="33" borderId="0" xfId="0" applyNumberFormat="1" applyFont="1" applyFill="1" applyBorder="1" applyAlignment="1" applyProtection="1">
      <alignment horizontal="right"/>
      <protection/>
    </xf>
    <xf numFmtId="172" fontId="7" fillId="33" borderId="0" xfId="0" applyNumberFormat="1" applyFont="1" applyFill="1" applyBorder="1" applyAlignment="1" applyProtection="1">
      <alignment/>
      <protection/>
    </xf>
    <xf numFmtId="2" fontId="7" fillId="33" borderId="0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2" fontId="4" fillId="33" borderId="0" xfId="0" applyNumberFormat="1" applyFont="1" applyFill="1" applyBorder="1" applyAlignment="1" applyProtection="1">
      <alignment horizontal="right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2" fontId="11" fillId="33" borderId="0" xfId="0" applyNumberFormat="1" applyFont="1" applyFill="1" applyBorder="1" applyAlignment="1" applyProtection="1">
      <alignment horizontal="right"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right"/>
      <protection/>
    </xf>
    <xf numFmtId="49" fontId="8" fillId="33" borderId="0" xfId="0" applyNumberFormat="1" applyFont="1" applyFill="1" applyBorder="1" applyAlignment="1" applyProtection="1">
      <alignment horizontal="center"/>
      <protection/>
    </xf>
    <xf numFmtId="179" fontId="8" fillId="33" borderId="0" xfId="0" applyNumberFormat="1" applyFont="1" applyFill="1" applyBorder="1" applyAlignment="1" applyProtection="1">
      <alignment horizontal="center"/>
      <protection/>
    </xf>
    <xf numFmtId="49" fontId="8" fillId="33" borderId="0" xfId="0" applyNumberFormat="1" applyFont="1" applyFill="1" applyBorder="1" applyAlignment="1" applyProtection="1">
      <alignment horizontal="left"/>
      <protection/>
    </xf>
    <xf numFmtId="0" fontId="8" fillId="33" borderId="0" xfId="0" applyNumberFormat="1" applyFont="1" applyFill="1" applyBorder="1" applyAlignment="1" applyProtection="1">
      <alignment/>
      <protection/>
    </xf>
    <xf numFmtId="172" fontId="8" fillId="33" borderId="0" xfId="0" applyNumberFormat="1" applyFont="1" applyFill="1" applyBorder="1" applyAlignment="1" applyProtection="1">
      <alignment horizontal="right"/>
      <protection/>
    </xf>
    <xf numFmtId="0" fontId="8" fillId="33" borderId="0" xfId="0" applyNumberFormat="1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>
      <alignment/>
    </xf>
    <xf numFmtId="49" fontId="7" fillId="33" borderId="0" xfId="0" applyNumberFormat="1" applyFont="1" applyFill="1" applyBorder="1" applyAlignment="1">
      <alignment horizontal="center"/>
    </xf>
    <xf numFmtId="179" fontId="7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2" fontId="7" fillId="33" borderId="0" xfId="0" applyNumberFormat="1" applyFont="1" applyFill="1" applyBorder="1" applyAlignment="1">
      <alignment horizontal="right"/>
    </xf>
    <xf numFmtId="49" fontId="7" fillId="33" borderId="0" xfId="0" applyNumberFormat="1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179" fontId="7" fillId="33" borderId="0" xfId="0" applyNumberFormat="1" applyFont="1" applyFill="1" applyBorder="1" applyAlignment="1" applyProtection="1">
      <alignment/>
      <protection/>
    </xf>
    <xf numFmtId="172" fontId="7" fillId="33" borderId="0" xfId="0" applyNumberFormat="1" applyFont="1" applyFill="1" applyBorder="1" applyAlignment="1">
      <alignment horizontal="right"/>
    </xf>
    <xf numFmtId="0" fontId="11" fillId="33" borderId="0" xfId="0" applyNumberFormat="1" applyFont="1" applyFill="1" applyBorder="1" applyAlignment="1" applyProtection="1">
      <alignment/>
      <protection/>
    </xf>
    <xf numFmtId="179" fontId="7" fillId="33" borderId="0" xfId="0" applyNumberFormat="1" applyFont="1" applyFill="1" applyBorder="1" applyAlignment="1" applyProtection="1">
      <alignment horizontal="center"/>
      <protection locked="0"/>
    </xf>
    <xf numFmtId="49" fontId="7" fillId="33" borderId="0" xfId="0" applyNumberFormat="1" applyFont="1" applyFill="1" applyBorder="1" applyAlignment="1" applyProtection="1">
      <alignment horizontal="left"/>
      <protection locked="0"/>
    </xf>
    <xf numFmtId="0" fontId="7" fillId="33" borderId="0" xfId="0" applyNumberFormat="1" applyFont="1" applyFill="1" applyBorder="1" applyAlignment="1" applyProtection="1">
      <alignment/>
      <protection locked="0"/>
    </xf>
    <xf numFmtId="0" fontId="7" fillId="33" borderId="0" xfId="0" applyNumberFormat="1" applyFont="1" applyFill="1" applyBorder="1" applyAlignment="1" applyProtection="1">
      <alignment horizontal="right"/>
      <protection locked="0"/>
    </xf>
    <xf numFmtId="49" fontId="7" fillId="33" borderId="0" xfId="0" applyNumberFormat="1" applyFont="1" applyFill="1" applyBorder="1" applyAlignment="1" applyProtection="1">
      <alignment horizontal="center"/>
      <protection locked="0"/>
    </xf>
    <xf numFmtId="2" fontId="7" fillId="33" borderId="0" xfId="0" applyNumberFormat="1" applyFont="1" applyFill="1" applyBorder="1" applyAlignment="1" applyProtection="1">
      <alignment horizontal="right"/>
      <protection locked="0"/>
    </xf>
    <xf numFmtId="0" fontId="7" fillId="33" borderId="0" xfId="0" applyNumberFormat="1" applyFont="1" applyFill="1" applyBorder="1" applyAlignment="1" applyProtection="1">
      <alignment horizontal="left"/>
      <protection locked="0"/>
    </xf>
    <xf numFmtId="2" fontId="7" fillId="34" borderId="0" xfId="0" applyNumberFormat="1" applyFont="1" applyFill="1" applyBorder="1" applyAlignment="1" applyProtection="1">
      <alignment horizontal="right"/>
      <protection/>
    </xf>
    <xf numFmtId="0" fontId="7" fillId="34" borderId="0" xfId="0" applyNumberFormat="1" applyFont="1" applyFill="1" applyBorder="1" applyAlignment="1" applyProtection="1">
      <alignment horizontal="right"/>
      <protection/>
    </xf>
    <xf numFmtId="49" fontId="7" fillId="34" borderId="0" xfId="0" applyNumberFormat="1" applyFont="1" applyFill="1" applyBorder="1" applyAlignment="1" applyProtection="1">
      <alignment horizontal="center"/>
      <protection/>
    </xf>
    <xf numFmtId="179" fontId="7" fillId="34" borderId="0" xfId="0" applyNumberFormat="1" applyFont="1" applyFill="1" applyBorder="1" applyAlignment="1" applyProtection="1">
      <alignment horizontal="center"/>
      <protection/>
    </xf>
    <xf numFmtId="49" fontId="7" fillId="34" borderId="0" xfId="0" applyNumberFormat="1" applyFont="1" applyFill="1" applyBorder="1" applyAlignment="1" applyProtection="1">
      <alignment horizontal="left"/>
      <protection/>
    </xf>
    <xf numFmtId="0" fontId="7" fillId="34" borderId="0" xfId="0" applyNumberFormat="1" applyFont="1" applyFill="1" applyBorder="1" applyAlignment="1" applyProtection="1">
      <alignment/>
      <protection/>
    </xf>
    <xf numFmtId="172" fontId="7" fillId="34" borderId="0" xfId="0" applyNumberFormat="1" applyFont="1" applyFill="1" applyBorder="1" applyAlignment="1" applyProtection="1">
      <alignment horizontal="right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2" fontId="7" fillId="0" borderId="0" xfId="0" applyNumberFormat="1" applyFont="1" applyFill="1" applyBorder="1" applyAlignment="1" applyProtection="1">
      <alignment horizontal="righ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179" fontId="7" fillId="0" borderId="0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5" fillId="33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/>
    </xf>
    <xf numFmtId="17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2" fontId="6" fillId="0" borderId="0" xfId="0" applyNumberFormat="1" applyFont="1" applyFill="1" applyBorder="1" applyAlignment="1" applyProtection="1">
      <alignment horizontal="right"/>
      <protection/>
    </xf>
    <xf numFmtId="172" fontId="7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172" fontId="6" fillId="0" borderId="0" xfId="0" applyNumberFormat="1" applyFont="1" applyFill="1" applyBorder="1" applyAlignment="1" applyProtection="1">
      <alignment horizontal="right"/>
      <protection/>
    </xf>
    <xf numFmtId="2" fontId="11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184" fontId="7" fillId="0" borderId="0" xfId="0" applyNumberFormat="1" applyFont="1" applyFill="1" applyBorder="1" applyAlignment="1" applyProtection="1">
      <alignment horizontal="center"/>
      <protection/>
    </xf>
    <xf numFmtId="2" fontId="7" fillId="33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right"/>
      <protection/>
    </xf>
    <xf numFmtId="184" fontId="9" fillId="0" borderId="0" xfId="0" applyNumberFormat="1" applyFont="1" applyFill="1" applyBorder="1" applyAlignment="1" applyProtection="1">
      <alignment horizontal="center"/>
      <protection/>
    </xf>
    <xf numFmtId="1" fontId="9" fillId="0" borderId="0" xfId="0" applyNumberFormat="1" applyFont="1" applyFill="1" applyBorder="1" applyAlignment="1" applyProtection="1">
      <alignment horizontal="center"/>
      <protection/>
    </xf>
    <xf numFmtId="172" fontId="9" fillId="0" borderId="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Alignment="1">
      <alignment/>
    </xf>
    <xf numFmtId="0" fontId="13" fillId="33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right"/>
    </xf>
    <xf numFmtId="184" fontId="7" fillId="33" borderId="0" xfId="0" applyNumberFormat="1" applyFont="1" applyFill="1" applyBorder="1" applyAlignment="1">
      <alignment horizontal="right"/>
    </xf>
    <xf numFmtId="1" fontId="7" fillId="33" borderId="0" xfId="0" applyNumberFormat="1" applyFont="1" applyFill="1" applyBorder="1" applyAlignment="1" applyProtection="1">
      <alignment horizontal="right"/>
      <protection/>
    </xf>
    <xf numFmtId="184" fontId="7" fillId="33" borderId="0" xfId="0" applyNumberFormat="1" applyFont="1" applyFill="1" applyBorder="1" applyAlignment="1" applyProtection="1">
      <alignment horizontal="right"/>
      <protection/>
    </xf>
    <xf numFmtId="1" fontId="7" fillId="0" borderId="0" xfId="0" applyNumberFormat="1" applyFont="1" applyFill="1" applyBorder="1" applyAlignment="1" applyProtection="1">
      <alignment horizontal="right"/>
      <protection/>
    </xf>
    <xf numFmtId="1" fontId="7" fillId="33" borderId="0" xfId="0" applyNumberFormat="1" applyFont="1" applyFill="1" applyBorder="1" applyAlignment="1" applyProtection="1">
      <alignment/>
      <protection/>
    </xf>
    <xf numFmtId="183" fontId="7" fillId="33" borderId="0" xfId="0" applyNumberFormat="1" applyFont="1" applyFill="1" applyBorder="1" applyAlignment="1">
      <alignment horizontal="right"/>
    </xf>
    <xf numFmtId="183" fontId="7" fillId="33" borderId="0" xfId="0" applyNumberFormat="1" applyFont="1" applyFill="1" applyBorder="1" applyAlignment="1" applyProtection="1">
      <alignment horizontal="right"/>
      <protection/>
    </xf>
    <xf numFmtId="184" fontId="7" fillId="33" borderId="0" xfId="0" applyNumberFormat="1" applyFont="1" applyFill="1" applyBorder="1" applyAlignment="1" applyProtection="1">
      <alignment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1" fontId="9" fillId="33" borderId="0" xfId="0" applyNumberFormat="1" applyFont="1" applyFill="1" applyBorder="1" applyAlignment="1" applyProtection="1">
      <alignment horizontal="right"/>
      <protection/>
    </xf>
    <xf numFmtId="1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 applyProtection="1">
      <alignment/>
      <protection/>
    </xf>
    <xf numFmtId="184" fontId="7" fillId="33" borderId="0" xfId="0" applyNumberFormat="1" applyFont="1" applyFill="1" applyBorder="1" applyAlignment="1">
      <alignment horizontal="center"/>
    </xf>
    <xf numFmtId="184" fontId="7" fillId="33" borderId="0" xfId="0" applyNumberFormat="1" applyFont="1" applyFill="1" applyBorder="1" applyAlignment="1" applyProtection="1">
      <alignment horizontal="center"/>
      <protection/>
    </xf>
    <xf numFmtId="184" fontId="9" fillId="33" borderId="0" xfId="0" applyNumberFormat="1" applyFont="1" applyFill="1" applyBorder="1" applyAlignment="1" applyProtection="1">
      <alignment horizontal="center"/>
      <protection/>
    </xf>
    <xf numFmtId="184" fontId="7" fillId="0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 applyProtection="1">
      <alignment horizontal="center"/>
      <protection/>
    </xf>
    <xf numFmtId="1" fontId="9" fillId="33" borderId="0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left"/>
    </xf>
    <xf numFmtId="1" fontId="7" fillId="33" borderId="0" xfId="0" applyNumberFormat="1" applyFont="1" applyFill="1" applyBorder="1" applyAlignment="1" applyProtection="1">
      <alignment horizontal="left"/>
      <protection/>
    </xf>
    <xf numFmtId="1" fontId="9" fillId="33" borderId="0" xfId="0" applyNumberFormat="1" applyFont="1" applyFill="1" applyBorder="1" applyAlignment="1" applyProtection="1">
      <alignment horizontal="left"/>
      <protection/>
    </xf>
    <xf numFmtId="1" fontId="7" fillId="0" borderId="0" xfId="0" applyNumberFormat="1" applyFont="1" applyFill="1" applyBorder="1" applyAlignment="1" applyProtection="1">
      <alignment horizontal="left"/>
      <protection/>
    </xf>
    <xf numFmtId="1" fontId="7" fillId="0" borderId="0" xfId="0" applyNumberFormat="1" applyFont="1" applyFill="1" applyBorder="1" applyAlignment="1">
      <alignment horizontal="left"/>
    </xf>
    <xf numFmtId="1" fontId="7" fillId="33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9" fillId="33" borderId="0" xfId="0" applyNumberFormat="1" applyFont="1" applyFill="1" applyBorder="1" applyAlignment="1" applyProtection="1">
      <alignment/>
      <protection/>
    </xf>
    <xf numFmtId="172" fontId="7" fillId="33" borderId="0" xfId="0" applyNumberFormat="1" applyFont="1" applyFill="1" applyBorder="1" applyAlignment="1">
      <alignment horizontal="left"/>
    </xf>
    <xf numFmtId="172" fontId="7" fillId="33" borderId="0" xfId="0" applyNumberFormat="1" applyFont="1" applyFill="1" applyBorder="1" applyAlignment="1" applyProtection="1">
      <alignment horizontal="left"/>
      <protection/>
    </xf>
    <xf numFmtId="172" fontId="7" fillId="0" borderId="0" xfId="0" applyNumberFormat="1" applyFont="1" applyFill="1" applyBorder="1" applyAlignment="1" applyProtection="1">
      <alignment horizontal="left"/>
      <protection/>
    </xf>
    <xf numFmtId="172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left"/>
    </xf>
    <xf numFmtId="184" fontId="7" fillId="33" borderId="0" xfId="0" applyNumberFormat="1" applyFont="1" applyFill="1" applyBorder="1" applyAlignment="1">
      <alignment/>
    </xf>
    <xf numFmtId="184" fontId="7" fillId="0" borderId="0" xfId="0" applyNumberFormat="1" applyFont="1" applyBorder="1" applyAlignment="1">
      <alignment horizontal="right"/>
    </xf>
    <xf numFmtId="172" fontId="7" fillId="33" borderId="0" xfId="0" applyNumberFormat="1" applyFont="1" applyFill="1" applyBorder="1" applyAlignment="1">
      <alignment/>
    </xf>
    <xf numFmtId="172" fontId="7" fillId="0" borderId="0" xfId="0" applyNumberFormat="1" applyFont="1" applyBorder="1" applyAlignment="1">
      <alignment horizontal="right"/>
    </xf>
    <xf numFmtId="2" fontId="7" fillId="33" borderId="0" xfId="0" applyNumberFormat="1" applyFont="1" applyFill="1" applyBorder="1" applyAlignment="1">
      <alignment/>
    </xf>
    <xf numFmtId="2" fontId="7" fillId="0" borderId="0" xfId="0" applyNumberFormat="1" applyFont="1" applyBorder="1" applyAlignment="1">
      <alignment horizontal="right"/>
    </xf>
    <xf numFmtId="1" fontId="7" fillId="0" borderId="11" xfId="0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right"/>
    </xf>
    <xf numFmtId="184" fontId="7" fillId="0" borderId="12" xfId="0" applyNumberFormat="1" applyFont="1" applyBorder="1" applyAlignment="1">
      <alignment horizontal="right"/>
    </xf>
    <xf numFmtId="172" fontId="7" fillId="0" borderId="12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 horizontal="right"/>
    </xf>
    <xf numFmtId="0" fontId="7" fillId="0" borderId="12" xfId="0" applyNumberFormat="1" applyFont="1" applyBorder="1" applyAlignment="1">
      <alignment horizontal="left"/>
    </xf>
    <xf numFmtId="1" fontId="7" fillId="0" borderId="13" xfId="0" applyNumberFormat="1" applyFont="1" applyBorder="1" applyAlignment="1">
      <alignment horizontal="right"/>
    </xf>
    <xf numFmtId="1" fontId="7" fillId="0" borderId="14" xfId="0" applyNumberFormat="1" applyFont="1" applyBorder="1" applyAlignment="1">
      <alignment horizontal="right"/>
    </xf>
    <xf numFmtId="0" fontId="7" fillId="33" borderId="10" xfId="0" applyNumberFormat="1" applyFont="1" applyFill="1" applyBorder="1" applyAlignment="1" applyProtection="1">
      <alignment/>
      <protection/>
    </xf>
    <xf numFmtId="1" fontId="7" fillId="0" borderId="10" xfId="0" applyNumberFormat="1" applyFont="1" applyBorder="1" applyAlignment="1">
      <alignment horizontal="right"/>
    </xf>
    <xf numFmtId="0" fontId="7" fillId="0" borderId="13" xfId="0" applyNumberFormat="1" applyFont="1" applyBorder="1" applyAlignment="1">
      <alignment horizontal="right"/>
    </xf>
    <xf numFmtId="0" fontId="7" fillId="33" borderId="14" xfId="0" applyNumberFormat="1" applyFont="1" applyFill="1" applyBorder="1" applyAlignment="1" applyProtection="1">
      <alignment horizontal="right"/>
      <protection/>
    </xf>
    <xf numFmtId="0" fontId="7" fillId="33" borderId="14" xfId="0" applyFont="1" applyFill="1" applyBorder="1" applyAlignment="1">
      <alignment horizontal="right"/>
    </xf>
    <xf numFmtId="0" fontId="7" fillId="33" borderId="14" xfId="0" applyNumberFormat="1" applyFont="1" applyFill="1" applyBorder="1" applyAlignment="1" applyProtection="1">
      <alignment horizontal="right"/>
      <protection locked="0"/>
    </xf>
    <xf numFmtId="0" fontId="7" fillId="0" borderId="10" xfId="0" applyFont="1" applyFill="1" applyBorder="1" applyAlignment="1">
      <alignment horizontal="left"/>
    </xf>
    <xf numFmtId="14" fontId="7" fillId="33" borderId="0" xfId="0" applyNumberFormat="1" applyFon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 horizontal="right"/>
      <protection/>
    </xf>
    <xf numFmtId="0" fontId="7" fillId="33" borderId="1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14" fontId="15" fillId="0" borderId="0" xfId="57" applyNumberFormat="1" applyFont="1" applyAlignment="1">
      <alignment horizontal="right"/>
      <protection/>
    </xf>
    <xf numFmtId="0" fontId="15" fillId="0" borderId="0" xfId="57" applyFont="1" applyAlignment="1">
      <alignment horizontal="right"/>
      <protection/>
    </xf>
    <xf numFmtId="0" fontId="15" fillId="0" borderId="0" xfId="57" applyFont="1">
      <alignment/>
      <protection/>
    </xf>
    <xf numFmtId="2" fontId="15" fillId="0" borderId="0" xfId="57" applyNumberFormat="1" applyFont="1" applyAlignment="1">
      <alignment horizontal="right"/>
      <protection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right"/>
    </xf>
    <xf numFmtId="14" fontId="7" fillId="33" borderId="0" xfId="0" applyNumberFormat="1" applyFont="1" applyFill="1" applyBorder="1" applyAlignment="1">
      <alignment horizontal="center"/>
    </xf>
    <xf numFmtId="183" fontId="7" fillId="0" borderId="0" xfId="0" applyNumberFormat="1" applyFont="1" applyFill="1" applyBorder="1" applyAlignment="1" applyProtection="1">
      <alignment horizontal="center"/>
      <protection/>
    </xf>
    <xf numFmtId="183" fontId="7" fillId="0" borderId="0" xfId="0" applyNumberFormat="1" applyFont="1" applyFill="1" applyBorder="1" applyAlignment="1">
      <alignment horizontal="center"/>
    </xf>
    <xf numFmtId="183" fontId="7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2" fontId="7" fillId="35" borderId="0" xfId="0" applyNumberFormat="1" applyFont="1" applyFill="1" applyBorder="1" applyAlignment="1" applyProtection="1">
      <alignment horizontal="right"/>
      <protection/>
    </xf>
    <xf numFmtId="0" fontId="7" fillId="35" borderId="0" xfId="0" applyNumberFormat="1" applyFont="1" applyFill="1" applyBorder="1" applyAlignment="1" applyProtection="1">
      <alignment horizontal="right"/>
      <protection/>
    </xf>
    <xf numFmtId="49" fontId="7" fillId="35" borderId="0" xfId="0" applyNumberFormat="1" applyFont="1" applyFill="1" applyBorder="1" applyAlignment="1" applyProtection="1">
      <alignment horizontal="center"/>
      <protection/>
    </xf>
    <xf numFmtId="179" fontId="7" fillId="35" borderId="0" xfId="0" applyNumberFormat="1" applyFont="1" applyFill="1" applyBorder="1" applyAlignment="1" applyProtection="1">
      <alignment horizontal="center"/>
      <protection/>
    </xf>
    <xf numFmtId="49" fontId="7" fillId="35" borderId="0" xfId="0" applyNumberFormat="1" applyFont="1" applyFill="1" applyBorder="1" applyAlignment="1" applyProtection="1">
      <alignment horizontal="left"/>
      <protection/>
    </xf>
    <xf numFmtId="0" fontId="7" fillId="35" borderId="0" xfId="0" applyNumberFormat="1" applyFont="1" applyFill="1" applyBorder="1" applyAlignment="1" applyProtection="1">
      <alignment/>
      <protection/>
    </xf>
    <xf numFmtId="172" fontId="7" fillId="35" borderId="0" xfId="0" applyNumberFormat="1" applyFont="1" applyFill="1" applyBorder="1" applyAlignment="1" applyProtection="1">
      <alignment horizontal="right"/>
      <protection/>
    </xf>
    <xf numFmtId="0" fontId="7" fillId="35" borderId="0" xfId="0" applyNumberFormat="1" applyFont="1" applyFill="1" applyBorder="1" applyAlignment="1" applyProtection="1">
      <alignment horizontal="left"/>
      <protection/>
    </xf>
    <xf numFmtId="0" fontId="8" fillId="35" borderId="0" xfId="0" applyNumberFormat="1" applyFont="1" applyFill="1" applyBorder="1" applyAlignment="1" applyProtection="1">
      <alignment horizontal="left"/>
      <protection/>
    </xf>
    <xf numFmtId="2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183" fontId="7" fillId="0" borderId="0" xfId="0" applyNumberFormat="1" applyFont="1" applyAlignment="1">
      <alignment horizontal="center"/>
    </xf>
    <xf numFmtId="179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172" fontId="7" fillId="33" borderId="0" xfId="0" applyNumberFormat="1" applyFont="1" applyFill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center"/>
    </xf>
    <xf numFmtId="172" fontId="7" fillId="0" borderId="0" xfId="0" applyNumberFormat="1" applyFont="1" applyAlignment="1">
      <alignment horizontal="right"/>
    </xf>
    <xf numFmtId="184" fontId="7" fillId="0" borderId="0" xfId="0" applyNumberFormat="1" applyFont="1" applyFill="1" applyBorder="1" applyAlignment="1" applyProtection="1">
      <alignment horizontal="right"/>
      <protection/>
    </xf>
    <xf numFmtId="1" fontId="7" fillId="35" borderId="0" xfId="0" applyNumberFormat="1" applyFont="1" applyFill="1" applyBorder="1" applyAlignment="1">
      <alignment horizontal="right"/>
    </xf>
    <xf numFmtId="0" fontId="7" fillId="36" borderId="0" xfId="0" applyNumberFormat="1" applyFont="1" applyFill="1" applyBorder="1" applyAlignment="1" applyProtection="1">
      <alignment horizontal="center"/>
      <protection/>
    </xf>
    <xf numFmtId="184" fontId="7" fillId="0" borderId="14" xfId="0" applyNumberFormat="1" applyFont="1" applyBorder="1" applyAlignment="1">
      <alignment horizontal="right"/>
    </xf>
    <xf numFmtId="172" fontId="7" fillId="0" borderId="14" xfId="0" applyNumberFormat="1" applyFont="1" applyBorder="1" applyAlignment="1">
      <alignment horizontal="right"/>
    </xf>
    <xf numFmtId="2" fontId="7" fillId="36" borderId="0" xfId="0" applyNumberFormat="1" applyFont="1" applyFill="1" applyBorder="1" applyAlignment="1" applyProtection="1">
      <alignment horizontal="right"/>
      <protection/>
    </xf>
    <xf numFmtId="0" fontId="7" fillId="36" borderId="0" xfId="0" applyNumberFormat="1" applyFont="1" applyFill="1" applyBorder="1" applyAlignment="1" applyProtection="1">
      <alignment horizontal="right"/>
      <protection/>
    </xf>
    <xf numFmtId="49" fontId="7" fillId="36" borderId="0" xfId="0" applyNumberFormat="1" applyFont="1" applyFill="1" applyBorder="1" applyAlignment="1" applyProtection="1">
      <alignment horizontal="center"/>
      <protection/>
    </xf>
    <xf numFmtId="179" fontId="7" fillId="36" borderId="0" xfId="0" applyNumberFormat="1" applyFont="1" applyFill="1" applyBorder="1" applyAlignment="1" applyProtection="1">
      <alignment horizontal="center"/>
      <protection/>
    </xf>
    <xf numFmtId="1" fontId="7" fillId="36" borderId="0" xfId="0" applyNumberFormat="1" applyFont="1" applyFill="1" applyBorder="1" applyAlignment="1" applyProtection="1">
      <alignment horizontal="center"/>
      <protection/>
    </xf>
    <xf numFmtId="49" fontId="7" fillId="36" borderId="0" xfId="0" applyNumberFormat="1" applyFont="1" applyFill="1" applyBorder="1" applyAlignment="1" applyProtection="1">
      <alignment horizontal="left"/>
      <protection/>
    </xf>
    <xf numFmtId="0" fontId="7" fillId="36" borderId="0" xfId="0" applyNumberFormat="1" applyFont="1" applyFill="1" applyBorder="1" applyAlignment="1" applyProtection="1">
      <alignment/>
      <protection/>
    </xf>
    <xf numFmtId="172" fontId="7" fillId="36" borderId="0" xfId="0" applyNumberFormat="1" applyFont="1" applyFill="1" applyBorder="1" applyAlignment="1" applyProtection="1">
      <alignment horizontal="right"/>
      <protection/>
    </xf>
    <xf numFmtId="0" fontId="7" fillId="36" borderId="0" xfId="0" applyNumberFormat="1" applyFont="1" applyFill="1" applyBorder="1" applyAlignment="1" applyProtection="1">
      <alignment horizontal="left"/>
      <protection/>
    </xf>
    <xf numFmtId="2" fontId="7" fillId="36" borderId="0" xfId="0" applyNumberFormat="1" applyFont="1" applyFill="1" applyBorder="1" applyAlignment="1">
      <alignment horizontal="right"/>
    </xf>
    <xf numFmtId="0" fontId="7" fillId="36" borderId="10" xfId="0" applyNumberFormat="1" applyFont="1" applyFill="1" applyBorder="1" applyAlignment="1" applyProtection="1">
      <alignment horizontal="left"/>
      <protection/>
    </xf>
    <xf numFmtId="1" fontId="7" fillId="0" borderId="10" xfId="0" applyNumberFormat="1" applyFont="1" applyBorder="1" applyAlignment="1">
      <alignment horizontal="left"/>
    </xf>
    <xf numFmtId="0" fontId="7" fillId="35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" fontId="7" fillId="0" borderId="14" xfId="0" applyNumberFormat="1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4">
    <dxf>
      <fill>
        <patternFill>
          <bgColor theme="2" tint="-0.09994000196456909"/>
        </patternFill>
      </fill>
    </dxf>
    <dxf/>
    <dxf>
      <fill>
        <patternFill>
          <bgColor theme="2" tint="-0.09994000196456909"/>
        </patternFill>
      </fill>
    </dxf>
    <dxf/>
    <dxf>
      <fill>
        <patternFill>
          <bgColor theme="2" tint="-0.09994000196456909"/>
        </patternFill>
      </fill>
    </dxf>
    <dxf/>
    <dxf>
      <fill>
        <patternFill>
          <bgColor theme="2" tint="-0.09994000196456909"/>
        </patternFill>
      </fill>
    </dxf>
    <dxf/>
    <dxf>
      <fill>
        <patternFill>
          <bgColor theme="2" tint="-0.09994000196456909"/>
        </patternFill>
      </fill>
    </dxf>
    <dxf/>
    <dxf/>
    <dxf>
      <fill>
        <patternFill>
          <bgColor theme="2" tint="-0.09994000196456909"/>
        </patternFill>
      </fill>
    </dxf>
    <dxf/>
    <dxf/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/>
    <dxf/>
    <dxf>
      <fill>
        <patternFill>
          <bgColor theme="2" tint="-0.09994000196456909"/>
        </patternFill>
      </fill>
    </dxf>
    <dxf/>
    <dxf>
      <fill>
        <patternFill>
          <bgColor theme="2" tint="-0.09994000196456909"/>
        </patternFill>
      </fill>
    </dxf>
    <dxf/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Post-2008 GWML Fastest Times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'GW-XC'!$CQ$64:$CW$64</c:f>
            </c:numRef>
          </c:cat>
          <c:val>
            <c:numRef>
              <c:f>'GW-XC'!$CQ$62:$CW$62</c:f>
            </c:numRef>
          </c:val>
          <c:smooth val="0"/>
        </c:ser>
        <c:ser>
          <c:idx val="1"/>
          <c:order val="1"/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'GW-XC'!$CQ$64:$CW$64</c:f>
            </c:numRef>
          </c:cat>
          <c:val>
            <c:numRef>
              <c:f>'GW-XC'!$CQ$63:$CW$63</c:f>
            </c:numRef>
          </c:val>
          <c:smooth val="0"/>
        </c:ser>
        <c:marker val="1"/>
        <c:axId val="4453117"/>
        <c:axId val="40078054"/>
      </c:lineChart>
      <c:catAx>
        <c:axId val="44531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078054"/>
        <c:crosses val="autoZero"/>
        <c:auto val="1"/>
        <c:lblOffset val="100"/>
        <c:tickLblSkip val="1"/>
        <c:noMultiLvlLbl val="0"/>
      </c:catAx>
      <c:valAx>
        <c:axId val="40078054"/>
        <c:scaling>
          <c:orientation val="minMax"/>
          <c:max val="1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531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88</xdr:col>
      <xdr:colOff>0</xdr:colOff>
      <xdr:row>61</xdr:row>
      <xdr:rowOff>47625</xdr:rowOff>
    </xdr:from>
    <xdr:to>
      <xdr:col>95</xdr:col>
      <xdr:colOff>0</xdr:colOff>
      <xdr:row>82</xdr:row>
      <xdr:rowOff>19050</xdr:rowOff>
    </xdr:to>
    <xdr:graphicFrame>
      <xdr:nvGraphicFramePr>
        <xdr:cNvPr id="1" name="Chart 3"/>
        <xdr:cNvGraphicFramePr/>
      </xdr:nvGraphicFramePr>
      <xdr:xfrm>
        <a:off x="28889325" y="8772525"/>
        <a:ext cx="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2" width="15.375" style="0" bestFit="1" customWidth="1"/>
    <col min="3" max="3" width="5.875" style="0" bestFit="1" customWidth="1"/>
    <col min="4" max="4" width="5.625" style="0" bestFit="1" customWidth="1"/>
    <col min="5" max="5" width="3.50390625" style="0" bestFit="1" customWidth="1"/>
    <col min="6" max="6" width="2.625" style="0" bestFit="1" customWidth="1"/>
    <col min="7" max="7" width="7.00390625" style="0" customWidth="1"/>
    <col min="8" max="8" width="6.50390625" style="0" bestFit="1" customWidth="1"/>
    <col min="9" max="9" width="2.625" style="0" bestFit="1" customWidth="1"/>
    <col min="10" max="10" width="4.875" style="0" bestFit="1" customWidth="1"/>
    <col min="11" max="11" width="5.375" style="0" bestFit="1" customWidth="1"/>
    <col min="12" max="12" width="1.875" style="0" bestFit="1" customWidth="1"/>
  </cols>
  <sheetData>
    <row r="1" spans="1:11" s="156" customFormat="1" ht="9.75">
      <c r="A1" s="156" t="s">
        <v>698</v>
      </c>
      <c r="B1" s="156" t="s">
        <v>699</v>
      </c>
      <c r="C1" s="156" t="s">
        <v>681</v>
      </c>
      <c r="D1" s="156" t="s">
        <v>46</v>
      </c>
      <c r="E1" s="156" t="s">
        <v>700</v>
      </c>
      <c r="F1" s="156" t="s">
        <v>48</v>
      </c>
      <c r="G1" s="156" t="s">
        <v>701</v>
      </c>
      <c r="H1" s="156" t="s">
        <v>702</v>
      </c>
      <c r="I1" s="156" t="s">
        <v>703</v>
      </c>
      <c r="J1" s="156" t="s">
        <v>52</v>
      </c>
      <c r="K1" s="156" t="s">
        <v>0</v>
      </c>
    </row>
    <row r="2" spans="1:12" ht="12.75">
      <c r="A2" s="11" t="s">
        <v>280</v>
      </c>
      <c r="B2" s="11" t="s">
        <v>268</v>
      </c>
      <c r="C2" s="11" t="s">
        <v>57</v>
      </c>
      <c r="D2" s="15">
        <v>85.79</v>
      </c>
      <c r="E2" s="6">
        <v>75</v>
      </c>
      <c r="F2" s="7" t="s">
        <v>65</v>
      </c>
      <c r="G2" s="8">
        <v>35764</v>
      </c>
      <c r="H2" s="9" t="s">
        <v>57</v>
      </c>
      <c r="I2" s="5">
        <v>3</v>
      </c>
      <c r="J2" s="10">
        <f aca="true" t="shared" si="0" ref="J2:J8">SUM(D2*3600)/(E2*60+F2)</f>
        <v>67.9375274967004</v>
      </c>
      <c r="K2" s="11" t="s">
        <v>30</v>
      </c>
      <c r="L2" s="55"/>
    </row>
    <row r="3" spans="1:13" ht="12.75">
      <c r="A3" s="63" t="s">
        <v>305</v>
      </c>
      <c r="B3" s="63" t="s">
        <v>308</v>
      </c>
      <c r="C3" s="63" t="s">
        <v>641</v>
      </c>
      <c r="D3" s="56">
        <v>29.56</v>
      </c>
      <c r="E3" s="55">
        <v>35</v>
      </c>
      <c r="F3" s="57" t="s">
        <v>196</v>
      </c>
      <c r="G3" s="58">
        <v>34076</v>
      </c>
      <c r="H3" s="59">
        <v>47810</v>
      </c>
      <c r="I3" s="60">
        <v>8</v>
      </c>
      <c r="J3" s="61">
        <f t="shared" si="0"/>
        <v>50.17256011315417</v>
      </c>
      <c r="K3" s="63" t="s">
        <v>20</v>
      </c>
      <c r="L3" s="55"/>
      <c r="M3" s="3"/>
    </row>
    <row r="4" spans="1:12" ht="12.75">
      <c r="A4" s="63" t="s">
        <v>305</v>
      </c>
      <c r="B4" s="63" t="s">
        <v>306</v>
      </c>
      <c r="C4" s="82" t="s">
        <v>641</v>
      </c>
      <c r="D4" s="56">
        <v>19.9</v>
      </c>
      <c r="E4" s="55">
        <v>15</v>
      </c>
      <c r="F4" s="57" t="s">
        <v>82</v>
      </c>
      <c r="G4" s="58" t="s">
        <v>590</v>
      </c>
      <c r="H4" s="59" t="s">
        <v>591</v>
      </c>
      <c r="I4" s="60">
        <v>7</v>
      </c>
      <c r="J4" s="61">
        <f t="shared" si="0"/>
        <v>74.858934169279</v>
      </c>
      <c r="K4" s="63" t="s">
        <v>11</v>
      </c>
      <c r="L4" s="55"/>
    </row>
    <row r="5" spans="1:12" ht="12.75">
      <c r="A5" s="63" t="s">
        <v>305</v>
      </c>
      <c r="B5" s="63" t="s">
        <v>64</v>
      </c>
      <c r="C5" s="63" t="s">
        <v>253</v>
      </c>
      <c r="D5" s="15">
        <v>50.09</v>
      </c>
      <c r="E5" s="55">
        <v>43</v>
      </c>
      <c r="F5" s="57" t="s">
        <v>225</v>
      </c>
      <c r="G5" s="58">
        <v>37270</v>
      </c>
      <c r="H5" s="59" t="s">
        <v>315</v>
      </c>
      <c r="I5" s="60">
        <v>4</v>
      </c>
      <c r="J5" s="61">
        <f t="shared" si="0"/>
        <v>69.24884792626727</v>
      </c>
      <c r="K5" s="63" t="s">
        <v>16</v>
      </c>
      <c r="L5" s="62"/>
    </row>
    <row r="6" spans="1:12" ht="12.75">
      <c r="A6" s="63" t="s">
        <v>193</v>
      </c>
      <c r="B6" s="63" t="s">
        <v>309</v>
      </c>
      <c r="C6" s="63" t="s">
        <v>253</v>
      </c>
      <c r="D6" s="56">
        <v>108.23</v>
      </c>
      <c r="E6" s="55">
        <v>114</v>
      </c>
      <c r="F6" s="57" t="s">
        <v>140</v>
      </c>
      <c r="G6" s="58" t="s">
        <v>551</v>
      </c>
      <c r="H6" s="63">
        <v>220033</v>
      </c>
      <c r="I6" s="60">
        <v>4</v>
      </c>
      <c r="J6" s="61">
        <f t="shared" si="0"/>
        <v>56.75571740713765</v>
      </c>
      <c r="K6" s="63" t="s">
        <v>35</v>
      </c>
      <c r="L6" s="6"/>
    </row>
    <row r="7" spans="1:12" ht="12.75">
      <c r="A7" s="11" t="s">
        <v>193</v>
      </c>
      <c r="B7" s="28" t="s">
        <v>436</v>
      </c>
      <c r="C7" s="11" t="s">
        <v>253</v>
      </c>
      <c r="D7" s="15">
        <v>4.975</v>
      </c>
      <c r="E7" s="6">
        <v>5</v>
      </c>
      <c r="F7" s="7" t="s">
        <v>225</v>
      </c>
      <c r="G7" s="8" t="s">
        <v>599</v>
      </c>
      <c r="H7" s="9" t="s">
        <v>437</v>
      </c>
      <c r="I7" s="5">
        <v>2</v>
      </c>
      <c r="J7" s="10">
        <f t="shared" si="0"/>
        <v>55.27777777777778</v>
      </c>
      <c r="K7" s="28" t="s">
        <v>5</v>
      </c>
      <c r="L7" s="3">
        <f>IF(E7="","",IF(E7*60+F7&lt;P7*60+Q7,"F",""))</f>
      </c>
    </row>
    <row r="8" spans="1:11" ht="12.75">
      <c r="A8" s="63" t="s">
        <v>193</v>
      </c>
      <c r="B8" s="63" t="s">
        <v>433</v>
      </c>
      <c r="C8" s="63" t="s">
        <v>253</v>
      </c>
      <c r="D8" s="56">
        <v>14.57</v>
      </c>
      <c r="E8" s="55">
        <v>14</v>
      </c>
      <c r="F8" s="57" t="s">
        <v>108</v>
      </c>
      <c r="G8" s="58">
        <v>41369</v>
      </c>
      <c r="H8" s="59" t="s">
        <v>573</v>
      </c>
      <c r="I8" s="60">
        <v>4</v>
      </c>
      <c r="J8" s="61">
        <f t="shared" si="0"/>
        <v>60.08247422680412</v>
      </c>
      <c r="K8" s="62" t="s">
        <v>35</v>
      </c>
    </row>
    <row r="9" spans="1:12" ht="12.75">
      <c r="A9" s="11" t="s">
        <v>80</v>
      </c>
      <c r="B9" s="11" t="s">
        <v>83</v>
      </c>
      <c r="C9" s="3" t="s">
        <v>57</v>
      </c>
      <c r="D9" s="13"/>
      <c r="E9" s="6">
        <v>18</v>
      </c>
      <c r="F9" s="7" t="s">
        <v>58</v>
      </c>
      <c r="G9" s="8">
        <v>35483</v>
      </c>
      <c r="H9" s="9" t="s">
        <v>57</v>
      </c>
      <c r="I9" s="5">
        <v>10</v>
      </c>
      <c r="J9" s="10">
        <v>53</v>
      </c>
      <c r="K9" s="11" t="s">
        <v>2</v>
      </c>
      <c r="L9" s="3"/>
    </row>
    <row r="10" spans="1:12" ht="12.75">
      <c r="A10" s="63" t="s">
        <v>80</v>
      </c>
      <c r="B10" s="63" t="s">
        <v>78</v>
      </c>
      <c r="C10" s="63" t="s">
        <v>253</v>
      </c>
      <c r="D10" s="15">
        <v>12.89</v>
      </c>
      <c r="E10" s="22">
        <v>8</v>
      </c>
      <c r="F10" s="23" t="s">
        <v>76</v>
      </c>
      <c r="G10" s="8">
        <v>38076</v>
      </c>
      <c r="H10" s="9" t="s">
        <v>338</v>
      </c>
      <c r="I10" s="5">
        <v>5</v>
      </c>
      <c r="J10" s="10">
        <f>SUM(D10*3600)/(E10*60+F10)</f>
        <v>87.55471698113207</v>
      </c>
      <c r="K10" s="5" t="s">
        <v>372</v>
      </c>
      <c r="L10" s="3"/>
    </row>
    <row r="11" spans="1:12" ht="12.75">
      <c r="A11" s="11" t="s">
        <v>80</v>
      </c>
      <c r="B11" s="11" t="s">
        <v>623</v>
      </c>
      <c r="C11" s="3" t="s">
        <v>57</v>
      </c>
      <c r="D11" s="15">
        <v>106.74</v>
      </c>
      <c r="E11" s="6">
        <v>60</v>
      </c>
      <c r="F11" s="7" t="s">
        <v>59</v>
      </c>
      <c r="G11" s="8">
        <v>32420</v>
      </c>
      <c r="H11" s="9" t="s">
        <v>57</v>
      </c>
      <c r="I11" s="5"/>
      <c r="J11" s="10">
        <f>SUM(D11*3600)/(E11*60+F11)</f>
        <v>105.16256157635468</v>
      </c>
      <c r="K11" s="11" t="s">
        <v>1</v>
      </c>
      <c r="L11" s="6"/>
    </row>
    <row r="12" spans="1:12" ht="12.75">
      <c r="A12" s="11" t="s">
        <v>80</v>
      </c>
      <c r="B12" s="28" t="s">
        <v>195</v>
      </c>
      <c r="C12" s="11" t="s">
        <v>57</v>
      </c>
      <c r="D12" s="15">
        <v>58.5</v>
      </c>
      <c r="E12" s="6">
        <v>51</v>
      </c>
      <c r="F12" s="7" t="s">
        <v>155</v>
      </c>
      <c r="G12" s="8">
        <v>31312</v>
      </c>
      <c r="H12" s="9" t="s">
        <v>57</v>
      </c>
      <c r="I12" s="5"/>
      <c r="J12" s="10">
        <f>SUM(D12*3600)/(E12*60+F12)</f>
        <v>68.48780487804878</v>
      </c>
      <c r="K12" s="11" t="s">
        <v>2</v>
      </c>
      <c r="L12" s="6"/>
    </row>
    <row r="13" spans="1:12" ht="12.75">
      <c r="A13" s="11" t="s">
        <v>80</v>
      </c>
      <c r="B13" s="11" t="s">
        <v>64</v>
      </c>
      <c r="C13" s="11" t="s">
        <v>57</v>
      </c>
      <c r="D13" s="15">
        <v>70.91</v>
      </c>
      <c r="E13" s="6">
        <v>39</v>
      </c>
      <c r="F13" s="7" t="s">
        <v>104</v>
      </c>
      <c r="G13" s="8">
        <v>32798</v>
      </c>
      <c r="H13" s="9" t="s">
        <v>57</v>
      </c>
      <c r="I13" s="5"/>
      <c r="J13" s="10">
        <f>SUM(D13*3600)/(E13*60+F13)</f>
        <v>107.30390920554855</v>
      </c>
      <c r="K13" s="11" t="s">
        <v>20</v>
      </c>
      <c r="L13" s="3"/>
    </row>
    <row r="14" spans="1:12" ht="12.75">
      <c r="A14" s="11" t="s">
        <v>80</v>
      </c>
      <c r="B14" s="11" t="s">
        <v>74</v>
      </c>
      <c r="C14" s="11" t="s">
        <v>57</v>
      </c>
      <c r="D14" s="15">
        <v>29.6</v>
      </c>
      <c r="E14" s="6">
        <v>19</v>
      </c>
      <c r="F14" s="7" t="s">
        <v>104</v>
      </c>
      <c r="G14" s="8">
        <v>31822</v>
      </c>
      <c r="H14" s="9" t="s">
        <v>57</v>
      </c>
      <c r="I14" s="5"/>
      <c r="J14" s="10">
        <f>SUM(D14*3600)/(E14*60+F14)</f>
        <v>90.38167938931298</v>
      </c>
      <c r="K14" s="11" t="s">
        <v>20</v>
      </c>
      <c r="L14" s="63"/>
    </row>
    <row r="15" spans="1:12" ht="12.75">
      <c r="A15" s="11" t="s">
        <v>80</v>
      </c>
      <c r="B15" s="11" t="s">
        <v>120</v>
      </c>
      <c r="C15" s="21" t="s">
        <v>253</v>
      </c>
      <c r="D15" s="15">
        <v>63.92</v>
      </c>
      <c r="E15" s="6">
        <v>59</v>
      </c>
      <c r="F15" s="7" t="s">
        <v>79</v>
      </c>
      <c r="G15" s="8" t="s">
        <v>510</v>
      </c>
      <c r="H15" s="9" t="s">
        <v>511</v>
      </c>
      <c r="I15" s="5">
        <v>5</v>
      </c>
      <c r="J15" s="10">
        <f>SUM((D15*3600)/((E15*60)+(F15)))</f>
        <v>64.71091113610798</v>
      </c>
      <c r="K15" s="11" t="s">
        <v>12</v>
      </c>
      <c r="L15" s="6"/>
    </row>
    <row r="16" spans="1:12" ht="12.75">
      <c r="A16" s="11" t="s">
        <v>80</v>
      </c>
      <c r="B16" s="11" t="s">
        <v>120</v>
      </c>
      <c r="C16" s="3" t="s">
        <v>57</v>
      </c>
      <c r="D16" s="15">
        <v>56.25</v>
      </c>
      <c r="E16" s="6">
        <v>43</v>
      </c>
      <c r="F16" s="7" t="s">
        <v>82</v>
      </c>
      <c r="G16" s="8" t="s">
        <v>410</v>
      </c>
      <c r="H16" s="9" t="s">
        <v>57</v>
      </c>
      <c r="I16" s="5">
        <v>10</v>
      </c>
      <c r="J16" s="10">
        <f>SUM((D16*3600)/((E16*60)+(F16)))</f>
        <v>76.79180887372014</v>
      </c>
      <c r="K16" s="11" t="s">
        <v>12</v>
      </c>
      <c r="L16" s="6"/>
    </row>
    <row r="17" spans="1:12" ht="12.75">
      <c r="A17" s="11" t="s">
        <v>106</v>
      </c>
      <c r="B17" s="11" t="s">
        <v>64</v>
      </c>
      <c r="C17" s="11" t="s">
        <v>57</v>
      </c>
      <c r="D17" s="47">
        <v>75.645</v>
      </c>
      <c r="E17" s="48">
        <v>64</v>
      </c>
      <c r="F17" s="49" t="s">
        <v>97</v>
      </c>
      <c r="G17" s="50" t="s">
        <v>618</v>
      </c>
      <c r="H17" s="51" t="s">
        <v>57</v>
      </c>
      <c r="I17" s="52">
        <v>10</v>
      </c>
      <c r="J17" s="53">
        <f aca="true" t="shared" si="1" ref="J17:J38">SUM(D17*3600)/(E17*60+F17)</f>
        <v>70.9171875</v>
      </c>
      <c r="K17" s="54" t="s">
        <v>28</v>
      </c>
      <c r="L17" s="6"/>
    </row>
    <row r="18" spans="1:12" ht="12.75">
      <c r="A18" s="62" t="s">
        <v>506</v>
      </c>
      <c r="B18" s="63" t="s">
        <v>197</v>
      </c>
      <c r="C18" s="63" t="s">
        <v>253</v>
      </c>
      <c r="D18" s="15">
        <v>8.9375</v>
      </c>
      <c r="E18" s="6">
        <v>7</v>
      </c>
      <c r="F18" s="7" t="s">
        <v>59</v>
      </c>
      <c r="G18" s="8" t="s">
        <v>505</v>
      </c>
      <c r="H18" s="9" t="s">
        <v>322</v>
      </c>
      <c r="I18" s="5">
        <v>5</v>
      </c>
      <c r="J18" s="10">
        <f t="shared" si="1"/>
        <v>67.87974683544304</v>
      </c>
      <c r="K18" s="28" t="s">
        <v>1</v>
      </c>
      <c r="L18" s="6"/>
    </row>
    <row r="19" spans="1:12" ht="12.75">
      <c r="A19" s="63" t="s">
        <v>310</v>
      </c>
      <c r="B19" s="63" t="s">
        <v>295</v>
      </c>
      <c r="C19" s="63" t="s">
        <v>57</v>
      </c>
      <c r="D19" s="15">
        <v>71.15</v>
      </c>
      <c r="E19" s="55">
        <v>63</v>
      </c>
      <c r="F19" s="57" t="s">
        <v>204</v>
      </c>
      <c r="G19" s="58" t="s">
        <v>584</v>
      </c>
      <c r="H19" s="59" t="s">
        <v>57</v>
      </c>
      <c r="I19" s="60">
        <v>9</v>
      </c>
      <c r="J19" s="61">
        <f t="shared" si="1"/>
        <v>66.85982772122162</v>
      </c>
      <c r="K19" s="63" t="s">
        <v>14</v>
      </c>
      <c r="L19" s="6"/>
    </row>
    <row r="20" spans="1:12" ht="12.75">
      <c r="A20" s="63" t="s">
        <v>309</v>
      </c>
      <c r="B20" s="63" t="s">
        <v>295</v>
      </c>
      <c r="C20" s="82" t="s">
        <v>641</v>
      </c>
      <c r="D20" s="15">
        <v>66.63</v>
      </c>
      <c r="E20" s="55">
        <v>62</v>
      </c>
      <c r="F20" s="57" t="s">
        <v>76</v>
      </c>
      <c r="G20" s="58">
        <v>29432</v>
      </c>
      <c r="H20" s="59" t="s">
        <v>364</v>
      </c>
      <c r="I20" s="60">
        <v>8</v>
      </c>
      <c r="J20" s="61">
        <f t="shared" si="1"/>
        <v>63.625464190981425</v>
      </c>
      <c r="K20" s="63" t="s">
        <v>358</v>
      </c>
      <c r="L20" s="6"/>
    </row>
    <row r="21" spans="1:12" ht="12.75">
      <c r="A21" s="63" t="s">
        <v>309</v>
      </c>
      <c r="B21" s="63" t="s">
        <v>295</v>
      </c>
      <c r="C21" s="63" t="s">
        <v>253</v>
      </c>
      <c r="D21" s="15">
        <v>66.63</v>
      </c>
      <c r="E21" s="55">
        <v>68</v>
      </c>
      <c r="F21" s="57" t="s">
        <v>132</v>
      </c>
      <c r="G21" s="58" t="s">
        <v>551</v>
      </c>
      <c r="H21" s="59" t="s">
        <v>421</v>
      </c>
      <c r="I21" s="60">
        <v>5</v>
      </c>
      <c r="J21" s="61">
        <f t="shared" si="1"/>
        <v>58.73359451518119</v>
      </c>
      <c r="K21" s="63" t="s">
        <v>35</v>
      </c>
      <c r="L21" s="6"/>
    </row>
    <row r="22" spans="1:12" ht="12.75">
      <c r="A22" s="63" t="s">
        <v>309</v>
      </c>
      <c r="B22" s="63" t="s">
        <v>64</v>
      </c>
      <c r="C22" s="63" t="s">
        <v>253</v>
      </c>
      <c r="D22" s="15">
        <v>93.98</v>
      </c>
      <c r="E22" s="55">
        <v>85</v>
      </c>
      <c r="F22" s="57" t="s">
        <v>91</v>
      </c>
      <c r="G22" s="58" t="s">
        <v>597</v>
      </c>
      <c r="H22" s="63">
        <v>220034</v>
      </c>
      <c r="I22" s="60">
        <v>4</v>
      </c>
      <c r="J22" s="61">
        <f t="shared" si="1"/>
        <v>66.32581846696726</v>
      </c>
      <c r="K22" s="63" t="s">
        <v>35</v>
      </c>
      <c r="L22" s="6"/>
    </row>
    <row r="23" spans="1:12" ht="12.75">
      <c r="A23" s="11" t="s">
        <v>268</v>
      </c>
      <c r="B23" s="11" t="s">
        <v>83</v>
      </c>
      <c r="C23" s="11" t="s">
        <v>253</v>
      </c>
      <c r="D23" s="15">
        <v>84.1</v>
      </c>
      <c r="E23" s="6">
        <v>87</v>
      </c>
      <c r="F23" s="7" t="s">
        <v>167</v>
      </c>
      <c r="G23" s="8">
        <v>37867</v>
      </c>
      <c r="H23" s="9" t="s">
        <v>315</v>
      </c>
      <c r="I23" s="5">
        <v>8</v>
      </c>
      <c r="J23" s="10">
        <f t="shared" si="1"/>
        <v>57.81172426962001</v>
      </c>
      <c r="K23" s="11" t="s">
        <v>1</v>
      </c>
      <c r="L23" s="6"/>
    </row>
    <row r="24" spans="1:12" ht="12.75">
      <c r="A24" s="11" t="s">
        <v>268</v>
      </c>
      <c r="B24" s="11" t="s">
        <v>83</v>
      </c>
      <c r="C24" s="11" t="s">
        <v>57</v>
      </c>
      <c r="D24" s="15">
        <v>84.1</v>
      </c>
      <c r="E24" s="6">
        <v>63</v>
      </c>
      <c r="F24" s="7" t="s">
        <v>116</v>
      </c>
      <c r="G24" s="8">
        <v>31317</v>
      </c>
      <c r="H24" s="9" t="s">
        <v>57</v>
      </c>
      <c r="I24" s="5"/>
      <c r="J24" s="10">
        <f t="shared" si="1"/>
        <v>79.67368421052632</v>
      </c>
      <c r="K24" s="11" t="s">
        <v>3</v>
      </c>
      <c r="L24" s="6"/>
    </row>
    <row r="25" spans="1:12" ht="12.75">
      <c r="A25" s="11" t="s">
        <v>268</v>
      </c>
      <c r="B25" s="11" t="s">
        <v>109</v>
      </c>
      <c r="C25" s="11" t="s">
        <v>57</v>
      </c>
      <c r="D25" s="15">
        <v>89.88</v>
      </c>
      <c r="E25" s="6">
        <v>69</v>
      </c>
      <c r="F25" s="7" t="s">
        <v>65</v>
      </c>
      <c r="G25" s="8">
        <v>31234</v>
      </c>
      <c r="H25" s="9" t="s">
        <v>57</v>
      </c>
      <c r="I25" s="5"/>
      <c r="J25" s="10">
        <f t="shared" si="1"/>
        <v>77.29765886287625</v>
      </c>
      <c r="K25" s="11" t="s">
        <v>29</v>
      </c>
      <c r="L25" s="6"/>
    </row>
    <row r="26" spans="1:12" ht="12.75">
      <c r="A26" s="11" t="s">
        <v>268</v>
      </c>
      <c r="B26" s="11" t="s">
        <v>281</v>
      </c>
      <c r="C26" s="11" t="s">
        <v>57</v>
      </c>
      <c r="D26" s="15">
        <v>91.57</v>
      </c>
      <c r="E26" s="6">
        <v>76</v>
      </c>
      <c r="F26" s="7" t="s">
        <v>115</v>
      </c>
      <c r="G26" s="8">
        <v>33538</v>
      </c>
      <c r="H26" s="9" t="s">
        <v>57</v>
      </c>
      <c r="I26" s="5">
        <v>9</v>
      </c>
      <c r="J26" s="10">
        <f t="shared" si="1"/>
        <v>72.18130063499015</v>
      </c>
      <c r="K26" s="11" t="s">
        <v>1</v>
      </c>
      <c r="L26" s="6"/>
    </row>
    <row r="27" spans="1:12" ht="12.75">
      <c r="A27" s="11" t="s">
        <v>268</v>
      </c>
      <c r="B27" s="11" t="s">
        <v>278</v>
      </c>
      <c r="C27" s="11" t="s">
        <v>253</v>
      </c>
      <c r="D27" s="15">
        <v>47.18</v>
      </c>
      <c r="E27" s="6">
        <v>37</v>
      </c>
      <c r="F27" s="7" t="s">
        <v>76</v>
      </c>
      <c r="G27" s="8" t="s">
        <v>589</v>
      </c>
      <c r="H27" s="9" t="s">
        <v>357</v>
      </c>
      <c r="I27" s="5">
        <v>9</v>
      </c>
      <c r="J27" s="10">
        <f t="shared" si="1"/>
        <v>74.82290748898679</v>
      </c>
      <c r="K27" s="11" t="s">
        <v>1</v>
      </c>
      <c r="L27" s="6"/>
    </row>
    <row r="28" spans="1:12" ht="12.75">
      <c r="A28" s="11" t="s">
        <v>268</v>
      </c>
      <c r="B28" s="11" t="s">
        <v>278</v>
      </c>
      <c r="C28" s="11" t="s">
        <v>57</v>
      </c>
      <c r="D28" s="15">
        <v>47.18</v>
      </c>
      <c r="E28" s="6">
        <v>36</v>
      </c>
      <c r="F28" s="7" t="s">
        <v>203</v>
      </c>
      <c r="G28" s="8">
        <v>31641</v>
      </c>
      <c r="H28" s="9" t="s">
        <v>57</v>
      </c>
      <c r="I28" s="5">
        <v>9</v>
      </c>
      <c r="J28" s="10">
        <f t="shared" si="1"/>
        <v>76.5770964833183</v>
      </c>
      <c r="K28" s="11" t="s">
        <v>1</v>
      </c>
      <c r="L28" s="6"/>
    </row>
    <row r="29" spans="1:12" ht="12.75">
      <c r="A29" s="11" t="s">
        <v>268</v>
      </c>
      <c r="B29" s="11" t="s">
        <v>279</v>
      </c>
      <c r="C29" s="11" t="s">
        <v>253</v>
      </c>
      <c r="D29" s="15">
        <v>52.08</v>
      </c>
      <c r="E29" s="6">
        <v>50</v>
      </c>
      <c r="F29" s="7" t="s">
        <v>140</v>
      </c>
      <c r="G29" s="8">
        <v>37791</v>
      </c>
      <c r="H29" s="9" t="s">
        <v>371</v>
      </c>
      <c r="I29" s="5">
        <v>5</v>
      </c>
      <c r="J29" s="10">
        <f t="shared" si="1"/>
        <v>61.979504132231405</v>
      </c>
      <c r="K29" s="9" t="s">
        <v>20</v>
      </c>
      <c r="L29" s="6"/>
    </row>
    <row r="30" spans="1:12" ht="12.75">
      <c r="A30" s="11" t="s">
        <v>268</v>
      </c>
      <c r="B30" s="11" t="s">
        <v>279</v>
      </c>
      <c r="C30" s="11" t="s">
        <v>57</v>
      </c>
      <c r="D30" s="15">
        <v>52.08</v>
      </c>
      <c r="E30" s="6">
        <v>43</v>
      </c>
      <c r="F30" s="7" t="s">
        <v>142</v>
      </c>
      <c r="G30" s="8" t="s">
        <v>559</v>
      </c>
      <c r="H30" s="9" t="s">
        <v>57</v>
      </c>
      <c r="I30" s="5"/>
      <c r="J30" s="10">
        <f t="shared" si="1"/>
        <v>71.72456006120888</v>
      </c>
      <c r="K30" s="11" t="s">
        <v>558</v>
      </c>
      <c r="L30" s="6"/>
    </row>
    <row r="31" spans="1:12" ht="12.75">
      <c r="A31" s="11" t="s">
        <v>268</v>
      </c>
      <c r="B31" s="11" t="s">
        <v>275</v>
      </c>
      <c r="C31" s="11" t="s">
        <v>253</v>
      </c>
      <c r="D31" s="15">
        <v>18.8</v>
      </c>
      <c r="E31" s="6">
        <v>22</v>
      </c>
      <c r="F31" s="7" t="s">
        <v>79</v>
      </c>
      <c r="G31" s="8">
        <v>34532</v>
      </c>
      <c r="H31" s="9" t="s">
        <v>328</v>
      </c>
      <c r="I31" s="5">
        <v>2</v>
      </c>
      <c r="J31" s="10">
        <f t="shared" si="1"/>
        <v>50.65868263473054</v>
      </c>
      <c r="K31" s="11" t="s">
        <v>29</v>
      </c>
      <c r="L31" s="6"/>
    </row>
    <row r="32" spans="1:13" s="5" customFormat="1" ht="11.25" customHeight="1">
      <c r="A32" s="11" t="s">
        <v>268</v>
      </c>
      <c r="B32" s="11" t="s">
        <v>275</v>
      </c>
      <c r="C32" s="11" t="s">
        <v>57</v>
      </c>
      <c r="D32" s="15">
        <v>18.8</v>
      </c>
      <c r="E32" s="6">
        <v>24</v>
      </c>
      <c r="F32" s="7" t="s">
        <v>59</v>
      </c>
      <c r="G32" s="8">
        <v>33055</v>
      </c>
      <c r="H32" s="9" t="s">
        <v>57</v>
      </c>
      <c r="I32" s="5">
        <v>9</v>
      </c>
      <c r="J32" s="10">
        <f t="shared" si="1"/>
        <v>45.30120481927711</v>
      </c>
      <c r="K32" s="11" t="s">
        <v>24</v>
      </c>
      <c r="L32" s="6"/>
      <c r="M32"/>
    </row>
    <row r="33" spans="1:12" ht="12.75">
      <c r="A33" s="63" t="s">
        <v>268</v>
      </c>
      <c r="B33" s="63" t="s">
        <v>274</v>
      </c>
      <c r="C33" s="63" t="s">
        <v>253</v>
      </c>
      <c r="D33" s="15">
        <v>7.63</v>
      </c>
      <c r="E33" s="6">
        <v>8</v>
      </c>
      <c r="F33" s="7">
        <v>41</v>
      </c>
      <c r="G33" s="8">
        <v>35938</v>
      </c>
      <c r="H33" s="9" t="s">
        <v>127</v>
      </c>
      <c r="I33" s="5">
        <v>4</v>
      </c>
      <c r="J33" s="10">
        <f t="shared" si="1"/>
        <v>52.72168905950096</v>
      </c>
      <c r="K33" s="11" t="s">
        <v>6</v>
      </c>
      <c r="L33" s="6"/>
    </row>
    <row r="34" spans="1:12" ht="12.75">
      <c r="A34" s="11" t="s">
        <v>268</v>
      </c>
      <c r="B34" s="11" t="s">
        <v>274</v>
      </c>
      <c r="C34" s="11" t="s">
        <v>57</v>
      </c>
      <c r="D34" s="15">
        <v>7.63</v>
      </c>
      <c r="E34" s="6">
        <v>9</v>
      </c>
      <c r="F34" s="7" t="s">
        <v>108</v>
      </c>
      <c r="G34" s="8">
        <v>32758</v>
      </c>
      <c r="H34" s="9" t="s">
        <v>57</v>
      </c>
      <c r="I34" s="5"/>
      <c r="J34" s="10">
        <f t="shared" si="1"/>
        <v>47.93717277486911</v>
      </c>
      <c r="K34" s="11" t="s">
        <v>33</v>
      </c>
      <c r="L34" s="63" t="s">
        <v>593</v>
      </c>
    </row>
    <row r="35" spans="1:12" ht="12.75">
      <c r="A35" s="11" t="s">
        <v>268</v>
      </c>
      <c r="B35" s="11" t="s">
        <v>272</v>
      </c>
      <c r="C35" s="11" t="s">
        <v>253</v>
      </c>
      <c r="D35" s="15">
        <v>15.44</v>
      </c>
      <c r="E35" s="6">
        <v>14</v>
      </c>
      <c r="F35" s="7" t="s">
        <v>66</v>
      </c>
      <c r="G35" s="8" t="s">
        <v>603</v>
      </c>
      <c r="H35" s="9" t="s">
        <v>604</v>
      </c>
      <c r="I35" s="5">
        <v>4</v>
      </c>
      <c r="J35" s="10">
        <f t="shared" si="1"/>
        <v>65.54716981132076</v>
      </c>
      <c r="K35" s="11" t="s">
        <v>11</v>
      </c>
      <c r="L35" s="3"/>
    </row>
    <row r="36" spans="1:12" ht="12.75">
      <c r="A36" s="11" t="s">
        <v>268</v>
      </c>
      <c r="B36" s="11" t="s">
        <v>276</v>
      </c>
      <c r="C36" s="64" t="s">
        <v>641</v>
      </c>
      <c r="D36" s="15">
        <v>25.05</v>
      </c>
      <c r="E36" s="6">
        <v>33</v>
      </c>
      <c r="F36" s="7" t="s">
        <v>99</v>
      </c>
      <c r="G36" s="8">
        <v>27958</v>
      </c>
      <c r="H36" s="9">
        <v>47146</v>
      </c>
      <c r="I36" s="5">
        <v>9</v>
      </c>
      <c r="J36" s="10">
        <f t="shared" si="1"/>
        <v>44.82107355864811</v>
      </c>
      <c r="K36" s="11" t="s">
        <v>31</v>
      </c>
      <c r="L36" s="63"/>
    </row>
    <row r="37" spans="1:12" ht="12.75">
      <c r="A37" s="11" t="s">
        <v>268</v>
      </c>
      <c r="B37" s="11" t="s">
        <v>276</v>
      </c>
      <c r="C37" s="11" t="s">
        <v>57</v>
      </c>
      <c r="D37" s="15">
        <v>25.05</v>
      </c>
      <c r="E37" s="6">
        <v>39</v>
      </c>
      <c r="F37" s="7" t="s">
        <v>112</v>
      </c>
      <c r="G37" s="8" t="s">
        <v>383</v>
      </c>
      <c r="H37" s="9" t="s">
        <v>57</v>
      </c>
      <c r="I37" s="5">
        <v>9</v>
      </c>
      <c r="J37" s="10">
        <f t="shared" si="1"/>
        <v>37.81132075471698</v>
      </c>
      <c r="K37" s="11" t="s">
        <v>38</v>
      </c>
      <c r="L37" s="3"/>
    </row>
    <row r="38" spans="1:11" ht="12.75">
      <c r="A38" s="11" t="s">
        <v>268</v>
      </c>
      <c r="B38" s="11" t="s">
        <v>277</v>
      </c>
      <c r="C38" s="11" t="s">
        <v>57</v>
      </c>
      <c r="D38" s="15">
        <v>33.84</v>
      </c>
      <c r="E38" s="6">
        <v>37</v>
      </c>
      <c r="F38" s="7" t="s">
        <v>56</v>
      </c>
      <c r="G38" s="8">
        <v>30654</v>
      </c>
      <c r="H38" s="9" t="s">
        <v>57</v>
      </c>
      <c r="I38" s="5">
        <v>9</v>
      </c>
      <c r="J38" s="10">
        <f t="shared" si="1"/>
        <v>54.727762803234505</v>
      </c>
      <c r="K38" s="11" t="s">
        <v>29</v>
      </c>
    </row>
    <row r="39" spans="1:11" ht="12.75">
      <c r="A39" s="11" t="s">
        <v>238</v>
      </c>
      <c r="B39" s="11" t="s">
        <v>191</v>
      </c>
      <c r="C39" s="11" t="s">
        <v>253</v>
      </c>
      <c r="D39" s="15">
        <v>26.9</v>
      </c>
      <c r="E39" s="6">
        <v>32</v>
      </c>
      <c r="F39" s="7" t="s">
        <v>66</v>
      </c>
      <c r="G39" s="8" t="s">
        <v>239</v>
      </c>
      <c r="H39" s="9" t="s">
        <v>240</v>
      </c>
      <c r="I39" s="5">
        <v>8</v>
      </c>
      <c r="J39" s="10">
        <f>SUM((D39*3600)/((E39*60)+(F39)))</f>
        <v>50.22821576763486</v>
      </c>
      <c r="K39" s="11" t="s">
        <v>1</v>
      </c>
    </row>
    <row r="40" spans="1:12" ht="12.75">
      <c r="A40" s="11" t="s">
        <v>238</v>
      </c>
      <c r="B40" s="11" t="s">
        <v>191</v>
      </c>
      <c r="C40" s="11" t="s">
        <v>57</v>
      </c>
      <c r="D40" s="15">
        <v>26.9</v>
      </c>
      <c r="E40" s="6">
        <v>30</v>
      </c>
      <c r="F40" s="7">
        <v>49</v>
      </c>
      <c r="G40" s="8">
        <v>35938</v>
      </c>
      <c r="H40" s="9" t="s">
        <v>57</v>
      </c>
      <c r="I40" s="5">
        <v>10</v>
      </c>
      <c r="J40" s="10">
        <f>SUM((D40*3600)/((E40*60)+(F40)))</f>
        <v>52.37425635478637</v>
      </c>
      <c r="K40" s="11" t="s">
        <v>7</v>
      </c>
      <c r="L40" s="3"/>
    </row>
    <row r="41" spans="1:12" ht="12.75">
      <c r="A41" s="11" t="s">
        <v>629</v>
      </c>
      <c r="B41" s="11" t="s">
        <v>256</v>
      </c>
      <c r="C41" s="11" t="s">
        <v>253</v>
      </c>
      <c r="D41" s="15">
        <v>28.61</v>
      </c>
      <c r="E41" s="6">
        <v>67</v>
      </c>
      <c r="F41" s="7" t="s">
        <v>75</v>
      </c>
      <c r="G41" s="8" t="s">
        <v>522</v>
      </c>
      <c r="H41" s="9" t="s">
        <v>523</v>
      </c>
      <c r="I41" s="5">
        <v>5</v>
      </c>
      <c r="J41" s="10">
        <f>SUM(D41*3600)/(E41*60+F41)</f>
        <v>25.456253089471083</v>
      </c>
      <c r="K41" s="11" t="s">
        <v>1</v>
      </c>
      <c r="L41" s="3"/>
    </row>
    <row r="42" spans="1:12" ht="12.75">
      <c r="A42" s="11" t="s">
        <v>629</v>
      </c>
      <c r="B42" s="11" t="s">
        <v>256</v>
      </c>
      <c r="C42" s="11" t="s">
        <v>57</v>
      </c>
      <c r="D42" s="15">
        <v>28.61</v>
      </c>
      <c r="E42" s="6">
        <v>63</v>
      </c>
      <c r="F42" s="7" t="s">
        <v>132</v>
      </c>
      <c r="G42" s="8" t="s">
        <v>524</v>
      </c>
      <c r="H42" s="9" t="s">
        <v>57</v>
      </c>
      <c r="I42" s="5">
        <v>10</v>
      </c>
      <c r="J42" s="10">
        <f>SUM(D42*3600)/(E42*60+F42)</f>
        <v>27.218816067653275</v>
      </c>
      <c r="K42" s="11" t="s">
        <v>9</v>
      </c>
      <c r="L42" s="6"/>
    </row>
    <row r="43" spans="1:12" ht="12.75">
      <c r="A43" s="11" t="s">
        <v>629</v>
      </c>
      <c r="B43" s="11" t="s">
        <v>242</v>
      </c>
      <c r="C43" s="11" t="s">
        <v>253</v>
      </c>
      <c r="D43" s="15">
        <v>12.3</v>
      </c>
      <c r="E43" s="6">
        <v>12</v>
      </c>
      <c r="F43" s="7" t="s">
        <v>102</v>
      </c>
      <c r="G43" s="8">
        <v>37693</v>
      </c>
      <c r="H43" s="9" t="s">
        <v>339</v>
      </c>
      <c r="I43" s="5">
        <v>5</v>
      </c>
      <c r="J43" s="10">
        <f>SUM(D43*3600)/(E43*60+F43)</f>
        <v>57.95811518324607</v>
      </c>
      <c r="K43" s="11" t="s">
        <v>1</v>
      </c>
      <c r="L43" s="6"/>
    </row>
    <row r="44" spans="1:12" ht="12.75">
      <c r="A44" s="11" t="s">
        <v>629</v>
      </c>
      <c r="B44" s="11" t="s">
        <v>242</v>
      </c>
      <c r="C44" s="11" t="s">
        <v>57</v>
      </c>
      <c r="D44" s="15">
        <v>12.3</v>
      </c>
      <c r="E44" s="6">
        <v>12</v>
      </c>
      <c r="F44" s="7" t="s">
        <v>155</v>
      </c>
      <c r="G44" s="8" t="s">
        <v>526</v>
      </c>
      <c r="H44" s="9" t="s">
        <v>57</v>
      </c>
      <c r="I44" s="5">
        <v>10</v>
      </c>
      <c r="J44" s="10">
        <f>SUM(D44*3600)/(E44*60+F44)</f>
        <v>60.244897959183675</v>
      </c>
      <c r="K44" s="11" t="s">
        <v>1</v>
      </c>
      <c r="L44" s="3" t="e">
        <f>IF(E44="","",IF(E44*60+F44&lt;#REF!*60+#REF!,"F",""))</f>
        <v>#REF!</v>
      </c>
    </row>
    <row r="45" spans="1:12" ht="12.75">
      <c r="A45" s="28" t="s">
        <v>436</v>
      </c>
      <c r="B45" s="11" t="s">
        <v>193</v>
      </c>
      <c r="C45" s="11" t="s">
        <v>253</v>
      </c>
      <c r="D45" s="15">
        <v>4.975</v>
      </c>
      <c r="E45" s="6">
        <v>6</v>
      </c>
      <c r="F45" s="7" t="s">
        <v>117</v>
      </c>
      <c r="G45" s="8" t="s">
        <v>598</v>
      </c>
      <c r="H45" s="9" t="s">
        <v>470</v>
      </c>
      <c r="I45" s="5">
        <v>2</v>
      </c>
      <c r="J45" s="10">
        <f>SUM(D45*3600)/(E45*60+F45)</f>
        <v>49.33884297520661</v>
      </c>
      <c r="K45" s="11" t="s">
        <v>5</v>
      </c>
      <c r="L45" s="6"/>
    </row>
    <row r="46" spans="1:12" ht="12.75">
      <c r="A46" s="63" t="s">
        <v>133</v>
      </c>
      <c r="B46" s="63" t="s">
        <v>137</v>
      </c>
      <c r="C46" s="63" t="s">
        <v>641</v>
      </c>
      <c r="D46" s="56">
        <v>34.71</v>
      </c>
      <c r="E46" s="55">
        <v>37</v>
      </c>
      <c r="F46" s="57" t="s">
        <v>157</v>
      </c>
      <c r="G46" s="58" t="s">
        <v>608</v>
      </c>
      <c r="H46" s="59" t="s">
        <v>353</v>
      </c>
      <c r="I46" s="60">
        <v>5</v>
      </c>
      <c r="J46" s="61">
        <f>SUM((D46*3600)/((E46*60)+(F46)))</f>
        <v>55.983870967741936</v>
      </c>
      <c r="K46" s="62" t="s">
        <v>8</v>
      </c>
      <c r="L46" s="6"/>
    </row>
    <row r="47" spans="1:11" ht="12.75">
      <c r="A47" s="11" t="s">
        <v>292</v>
      </c>
      <c r="B47" s="11" t="s">
        <v>636</v>
      </c>
      <c r="C47" s="11" t="s">
        <v>57</v>
      </c>
      <c r="D47" s="15">
        <v>33.23</v>
      </c>
      <c r="E47" s="6">
        <v>24</v>
      </c>
      <c r="F47" s="7" t="s">
        <v>91</v>
      </c>
      <c r="G47" s="8">
        <v>31891</v>
      </c>
      <c r="H47" s="9" t="s">
        <v>57</v>
      </c>
      <c r="I47" s="5">
        <v>9</v>
      </c>
      <c r="J47" s="10">
        <f>SUM(D47*3600)/(E47*60+F47)</f>
        <v>83.01734906315058</v>
      </c>
      <c r="K47" s="11" t="s">
        <v>1</v>
      </c>
    </row>
    <row r="48" spans="1:12" ht="12.75">
      <c r="A48" s="11" t="s">
        <v>292</v>
      </c>
      <c r="B48" s="11" t="s">
        <v>637</v>
      </c>
      <c r="C48" s="11" t="s">
        <v>253</v>
      </c>
      <c r="D48" s="15">
        <v>15.19</v>
      </c>
      <c r="E48" s="6">
        <v>13</v>
      </c>
      <c r="F48" s="7" t="s">
        <v>110</v>
      </c>
      <c r="G48" s="8">
        <v>36748</v>
      </c>
      <c r="H48" s="9" t="s">
        <v>294</v>
      </c>
      <c r="I48" s="5">
        <v>2</v>
      </c>
      <c r="J48" s="10">
        <f>SUM(D48*3600)/(E48*60+F48)</f>
        <v>66.44471445929526</v>
      </c>
      <c r="K48" s="11" t="s">
        <v>12</v>
      </c>
      <c r="L48" s="3"/>
    </row>
    <row r="49" spans="1:12" ht="12.75">
      <c r="A49" s="11" t="s">
        <v>292</v>
      </c>
      <c r="B49" s="11" t="s">
        <v>637</v>
      </c>
      <c r="C49" s="11" t="s">
        <v>57</v>
      </c>
      <c r="D49" s="15">
        <v>15.19</v>
      </c>
      <c r="E49" s="6">
        <v>12</v>
      </c>
      <c r="F49" s="7" t="s">
        <v>124</v>
      </c>
      <c r="G49" s="8" t="s">
        <v>498</v>
      </c>
      <c r="H49" s="9" t="s">
        <v>57</v>
      </c>
      <c r="I49" s="5">
        <v>10</v>
      </c>
      <c r="J49" s="10">
        <f>SUM(D49*3600)/(E49*60+F49)</f>
        <v>70.74256144890039</v>
      </c>
      <c r="K49" s="9" t="s">
        <v>12</v>
      </c>
      <c r="L49" s="3"/>
    </row>
    <row r="50" spans="1:12" ht="12.75">
      <c r="A50" s="11" t="s">
        <v>83</v>
      </c>
      <c r="B50" s="11" t="s">
        <v>80</v>
      </c>
      <c r="C50" s="11" t="s">
        <v>57</v>
      </c>
      <c r="D50" s="15"/>
      <c r="E50" s="6">
        <v>22</v>
      </c>
      <c r="F50" s="7" t="s">
        <v>115</v>
      </c>
      <c r="G50" s="8">
        <v>35483</v>
      </c>
      <c r="H50" s="9" t="s">
        <v>57</v>
      </c>
      <c r="I50" s="5">
        <v>10</v>
      </c>
      <c r="J50" s="10">
        <v>44</v>
      </c>
      <c r="K50" s="11" t="s">
        <v>2</v>
      </c>
      <c r="L50" s="3"/>
    </row>
    <row r="51" spans="1:12" ht="12.75">
      <c r="A51" s="11" t="s">
        <v>83</v>
      </c>
      <c r="B51" s="11" t="s">
        <v>268</v>
      </c>
      <c r="C51" s="11" t="s">
        <v>253</v>
      </c>
      <c r="D51" s="15">
        <v>84.1</v>
      </c>
      <c r="E51" s="6">
        <v>78</v>
      </c>
      <c r="F51" s="7" t="s">
        <v>102</v>
      </c>
      <c r="G51" s="8">
        <v>37855</v>
      </c>
      <c r="H51" s="9" t="s">
        <v>356</v>
      </c>
      <c r="I51" s="5">
        <v>4</v>
      </c>
      <c r="J51" s="10">
        <f>SUM(D51*3600)/(E51*60+F51)</f>
        <v>64.08975444538527</v>
      </c>
      <c r="K51" s="11" t="s">
        <v>1</v>
      </c>
      <c r="L51" s="6"/>
    </row>
    <row r="52" spans="1:12" ht="12.75">
      <c r="A52" s="11" t="s">
        <v>83</v>
      </c>
      <c r="B52" s="11" t="s">
        <v>268</v>
      </c>
      <c r="C52" s="11" t="s">
        <v>57</v>
      </c>
      <c r="D52" s="15">
        <v>84.1</v>
      </c>
      <c r="E52" s="6">
        <v>67</v>
      </c>
      <c r="F52" s="7" t="s">
        <v>97</v>
      </c>
      <c r="G52" s="8">
        <v>36792</v>
      </c>
      <c r="H52" s="9" t="s">
        <v>57</v>
      </c>
      <c r="I52" s="5">
        <v>9</v>
      </c>
      <c r="J52" s="10">
        <f>SUM(D52*3600)/(E52*60+F52)</f>
        <v>75.31343283582089</v>
      </c>
      <c r="K52" s="11" t="s">
        <v>2</v>
      </c>
      <c r="L52" s="6"/>
    </row>
    <row r="53" spans="1:12" ht="12.75">
      <c r="A53" s="63" t="s">
        <v>83</v>
      </c>
      <c r="B53" s="63" t="s">
        <v>279</v>
      </c>
      <c r="C53" s="63" t="s">
        <v>57</v>
      </c>
      <c r="D53" s="15">
        <v>33.31</v>
      </c>
      <c r="E53" s="6">
        <v>24</v>
      </c>
      <c r="F53" s="7" t="s">
        <v>111</v>
      </c>
      <c r="G53" s="8">
        <v>31898</v>
      </c>
      <c r="H53" s="9" t="s">
        <v>57</v>
      </c>
      <c r="I53" s="5"/>
      <c r="J53" s="10">
        <f>SUM(D53*3600)/(E53*60+F53)</f>
        <v>81.29898305084747</v>
      </c>
      <c r="K53" s="11" t="s">
        <v>3</v>
      </c>
      <c r="L53" s="6"/>
    </row>
    <row r="54" spans="1:12" ht="12.75">
      <c r="A54" s="11" t="s">
        <v>83</v>
      </c>
      <c r="B54" s="11" t="s">
        <v>623</v>
      </c>
      <c r="C54" s="11" t="s">
        <v>57</v>
      </c>
      <c r="D54" s="15">
        <v>111.63</v>
      </c>
      <c r="E54" s="6">
        <v>66</v>
      </c>
      <c r="F54" s="7" t="s">
        <v>75</v>
      </c>
      <c r="G54" s="8">
        <v>28378</v>
      </c>
      <c r="H54" s="9" t="s">
        <v>57</v>
      </c>
      <c r="I54" s="5"/>
      <c r="J54" s="10">
        <f>SUM(D54*3600)/(E54*60+F54)</f>
        <v>100.81986954340191</v>
      </c>
      <c r="K54" s="11" t="s">
        <v>7</v>
      </c>
      <c r="L54" s="6"/>
    </row>
    <row r="55" spans="1:12" ht="12.75">
      <c r="A55" s="63" t="s">
        <v>83</v>
      </c>
      <c r="B55" s="63" t="s">
        <v>85</v>
      </c>
      <c r="C55" s="63" t="s">
        <v>253</v>
      </c>
      <c r="D55" s="15">
        <v>21.68</v>
      </c>
      <c r="E55" s="6">
        <v>19</v>
      </c>
      <c r="F55" s="7" t="s">
        <v>75</v>
      </c>
      <c r="G55" s="8">
        <v>37536</v>
      </c>
      <c r="H55" s="9" t="s">
        <v>333</v>
      </c>
      <c r="I55" s="5">
        <v>5</v>
      </c>
      <c r="J55" s="10">
        <f>SUM((D55*3600)/((E55*60)+(F55)))</f>
        <v>66.93653516295026</v>
      </c>
      <c r="K55" s="11" t="s">
        <v>14</v>
      </c>
      <c r="L55" s="6"/>
    </row>
    <row r="56" spans="1:12" ht="12.75">
      <c r="A56" s="63" t="s">
        <v>83</v>
      </c>
      <c r="B56" s="63" t="s">
        <v>85</v>
      </c>
      <c r="C56" s="63" t="s">
        <v>57</v>
      </c>
      <c r="D56" s="15">
        <v>21.68</v>
      </c>
      <c r="E56" s="6">
        <v>17</v>
      </c>
      <c r="F56" s="7" t="s">
        <v>126</v>
      </c>
      <c r="G56" s="8">
        <v>31850</v>
      </c>
      <c r="H56" s="9" t="s">
        <v>57</v>
      </c>
      <c r="I56" s="32"/>
      <c r="J56" s="10">
        <f>SUM((D56*3600)/((E56*60)+(F56)))</f>
        <v>75.84839650145773</v>
      </c>
      <c r="K56" s="11" t="s">
        <v>2</v>
      </c>
      <c r="L56" s="6"/>
    </row>
    <row r="57" spans="1:12" ht="12.75">
      <c r="A57" s="11" t="s">
        <v>83</v>
      </c>
      <c r="B57" s="11" t="s">
        <v>64</v>
      </c>
      <c r="C57" s="11" t="s">
        <v>57</v>
      </c>
      <c r="D57" s="15">
        <v>75.8</v>
      </c>
      <c r="E57" s="6">
        <v>42</v>
      </c>
      <c r="F57" s="7" t="s">
        <v>110</v>
      </c>
      <c r="G57" s="8">
        <v>32403</v>
      </c>
      <c r="H57" s="9" t="s">
        <v>57</v>
      </c>
      <c r="I57" s="5"/>
      <c r="J57" s="10">
        <f>SUM(D57*3600)/(E57*60+F57)</f>
        <v>106.46898166211471</v>
      </c>
      <c r="K57" s="11" t="s">
        <v>10</v>
      </c>
      <c r="L57" s="6"/>
    </row>
    <row r="58" spans="1:12" ht="12.75">
      <c r="A58" s="11" t="s">
        <v>83</v>
      </c>
      <c r="B58" s="11" t="s">
        <v>74</v>
      </c>
      <c r="C58" s="11" t="s">
        <v>253</v>
      </c>
      <c r="D58" s="15">
        <v>34.49</v>
      </c>
      <c r="E58" s="29">
        <v>22</v>
      </c>
      <c r="F58" s="30" t="s">
        <v>73</v>
      </c>
      <c r="G58" s="31">
        <v>37665</v>
      </c>
      <c r="H58" s="25" t="s">
        <v>338</v>
      </c>
      <c r="I58" s="32">
        <v>5</v>
      </c>
      <c r="J58" s="10">
        <f>SUM(D58*3600)/(E58*60+F58)</f>
        <v>91.43151693667157</v>
      </c>
      <c r="K58" s="11" t="s">
        <v>1</v>
      </c>
      <c r="L58" s="6"/>
    </row>
    <row r="59" spans="1:12" ht="12.75">
      <c r="A59" s="9" t="s">
        <v>635</v>
      </c>
      <c r="B59" s="11" t="s">
        <v>120</v>
      </c>
      <c r="C59" s="11" t="s">
        <v>57</v>
      </c>
      <c r="D59" s="15">
        <v>50.54</v>
      </c>
      <c r="E59" s="6">
        <v>40</v>
      </c>
      <c r="F59" s="7" t="s">
        <v>91</v>
      </c>
      <c r="G59" s="8">
        <v>29533</v>
      </c>
      <c r="H59" s="9" t="s">
        <v>57</v>
      </c>
      <c r="I59" s="5">
        <v>9</v>
      </c>
      <c r="J59" s="10">
        <f>SUM(D59*3600)/(E59*60+F59)</f>
        <v>75.77842565597668</v>
      </c>
      <c r="K59" s="11" t="s">
        <v>7</v>
      </c>
      <c r="L59" s="6"/>
    </row>
    <row r="60" spans="1:12" ht="12.75">
      <c r="A60" s="11" t="s">
        <v>626</v>
      </c>
      <c r="B60" s="11" t="s">
        <v>85</v>
      </c>
      <c r="C60" s="3" t="s">
        <v>253</v>
      </c>
      <c r="D60" s="15">
        <v>27.05</v>
      </c>
      <c r="E60" s="6">
        <v>24</v>
      </c>
      <c r="F60" s="7" t="s">
        <v>167</v>
      </c>
      <c r="G60" s="8" t="s">
        <v>571</v>
      </c>
      <c r="H60" s="9" t="s">
        <v>286</v>
      </c>
      <c r="I60" s="5">
        <v>2</v>
      </c>
      <c r="J60" s="10">
        <f>SUM((D60*3600)/((E60*60)+(F60)))</f>
        <v>66.83596431022649</v>
      </c>
      <c r="K60" s="11" t="s">
        <v>558</v>
      </c>
      <c r="L60" s="6"/>
    </row>
    <row r="61" spans="1:12" ht="12.75">
      <c r="A61" s="63" t="s">
        <v>626</v>
      </c>
      <c r="B61" s="63" t="s">
        <v>85</v>
      </c>
      <c r="C61" s="63" t="s">
        <v>253</v>
      </c>
      <c r="D61" s="15">
        <v>27.05</v>
      </c>
      <c r="E61" s="6">
        <v>25</v>
      </c>
      <c r="F61" s="7" t="s">
        <v>91</v>
      </c>
      <c r="G61" s="8">
        <v>34972</v>
      </c>
      <c r="H61" s="9" t="s">
        <v>643</v>
      </c>
      <c r="I61" s="5">
        <v>2</v>
      </c>
      <c r="J61" s="10">
        <f>SUM((D61*3600)/((E61*60)+(F61)))</f>
        <v>64.87674883411059</v>
      </c>
      <c r="K61" s="11" t="s">
        <v>5</v>
      </c>
      <c r="L61" s="63"/>
    </row>
    <row r="62" spans="1:12" ht="12.75">
      <c r="A62" s="11" t="s">
        <v>626</v>
      </c>
      <c r="B62" s="11" t="s">
        <v>85</v>
      </c>
      <c r="C62" s="3" t="s">
        <v>57</v>
      </c>
      <c r="D62" s="15">
        <v>27.05</v>
      </c>
      <c r="E62" s="6">
        <v>26</v>
      </c>
      <c r="F62" s="7" t="s">
        <v>113</v>
      </c>
      <c r="G62" s="8">
        <v>34265</v>
      </c>
      <c r="H62" s="9" t="s">
        <v>57</v>
      </c>
      <c r="I62" s="32"/>
      <c r="J62" s="10">
        <f>SUM((D62*3600)/((E62*60)+(F62)))</f>
        <v>61.554993678887485</v>
      </c>
      <c r="K62" s="11" t="s">
        <v>13</v>
      </c>
      <c r="L62" s="63"/>
    </row>
    <row r="63" spans="1:12" ht="12.75">
      <c r="A63" s="11" t="s">
        <v>626</v>
      </c>
      <c r="B63" s="11" t="s">
        <v>128</v>
      </c>
      <c r="C63" s="3" t="s">
        <v>253</v>
      </c>
      <c r="D63" s="15">
        <v>16.46</v>
      </c>
      <c r="E63" s="6">
        <v>16</v>
      </c>
      <c r="F63" s="9" t="s">
        <v>67</v>
      </c>
      <c r="G63" s="8" t="s">
        <v>447</v>
      </c>
      <c r="H63" s="11">
        <v>158831</v>
      </c>
      <c r="I63" s="5">
        <v>2</v>
      </c>
      <c r="J63" s="10">
        <f>SUM((D63*3600)/((E63*60)+(F63)))</f>
        <v>61.40518134715026</v>
      </c>
      <c r="K63" s="11" t="s">
        <v>2</v>
      </c>
      <c r="L63" s="63"/>
    </row>
    <row r="64" spans="1:12" ht="12.75">
      <c r="A64" s="63" t="s">
        <v>626</v>
      </c>
      <c r="B64" s="63" t="s">
        <v>74</v>
      </c>
      <c r="C64" s="63" t="s">
        <v>57</v>
      </c>
      <c r="D64" s="56">
        <v>41.09</v>
      </c>
      <c r="E64" s="55">
        <v>28</v>
      </c>
      <c r="F64" s="57" t="s">
        <v>56</v>
      </c>
      <c r="G64" s="58">
        <v>36113</v>
      </c>
      <c r="H64" s="59" t="s">
        <v>57</v>
      </c>
      <c r="I64" s="60">
        <v>9</v>
      </c>
      <c r="J64" s="61">
        <f>SUM(D64*3600)/(E64*60+F64)</f>
        <v>87.73665480427046</v>
      </c>
      <c r="K64" s="63" t="s">
        <v>7</v>
      </c>
      <c r="L64" s="63"/>
    </row>
    <row r="65" spans="1:12" ht="12.75">
      <c r="A65" s="11" t="s">
        <v>109</v>
      </c>
      <c r="B65" s="11" t="s">
        <v>268</v>
      </c>
      <c r="C65" s="11" t="s">
        <v>57</v>
      </c>
      <c r="D65" s="15">
        <v>89.88</v>
      </c>
      <c r="E65" s="6">
        <v>71</v>
      </c>
      <c r="F65" s="7" t="s">
        <v>81</v>
      </c>
      <c r="G65" s="8">
        <v>32585</v>
      </c>
      <c r="H65" s="9" t="s">
        <v>57</v>
      </c>
      <c r="I65" s="5">
        <v>9</v>
      </c>
      <c r="J65" s="10">
        <f>SUM(D65*3600)/(E65*60+F65)</f>
        <v>75.12607383329464</v>
      </c>
      <c r="K65" s="11" t="s">
        <v>45</v>
      </c>
      <c r="L65" s="6"/>
    </row>
    <row r="66" spans="1:12" ht="12.75">
      <c r="A66" s="46" t="s">
        <v>109</v>
      </c>
      <c r="B66" s="11" t="s">
        <v>633</v>
      </c>
      <c r="C66" s="64" t="s">
        <v>641</v>
      </c>
      <c r="D66" s="15">
        <v>120.06</v>
      </c>
      <c r="E66" s="43">
        <v>115</v>
      </c>
      <c r="F66" s="44" t="s">
        <v>67</v>
      </c>
      <c r="G66" s="40">
        <v>31269</v>
      </c>
      <c r="H66" s="41" t="s">
        <v>271</v>
      </c>
      <c r="I66" s="42">
        <v>12</v>
      </c>
      <c r="J66" s="10">
        <f>SUM(D66*3600)/(E66*60+F66)</f>
        <v>62.594641564084</v>
      </c>
      <c r="K66" s="46" t="s">
        <v>9</v>
      </c>
      <c r="L66" s="6"/>
    </row>
    <row r="67" spans="1:12" ht="12.75">
      <c r="A67" s="11" t="s">
        <v>109</v>
      </c>
      <c r="B67" s="11" t="s">
        <v>269</v>
      </c>
      <c r="C67" s="11" t="s">
        <v>57</v>
      </c>
      <c r="D67" s="15">
        <v>44.39</v>
      </c>
      <c r="E67" s="6">
        <v>34</v>
      </c>
      <c r="F67" s="7" t="s">
        <v>99</v>
      </c>
      <c r="G67" s="8">
        <v>32027</v>
      </c>
      <c r="H67" s="9" t="s">
        <v>57</v>
      </c>
      <c r="I67" s="5">
        <v>9</v>
      </c>
      <c r="J67" s="10">
        <v>77</v>
      </c>
      <c r="K67" s="11" t="s">
        <v>1</v>
      </c>
      <c r="L67" s="43"/>
    </row>
    <row r="68" spans="1:12" ht="12.75">
      <c r="A68" s="11" t="s">
        <v>109</v>
      </c>
      <c r="B68" s="11" t="s">
        <v>632</v>
      </c>
      <c r="C68" s="11" t="s">
        <v>253</v>
      </c>
      <c r="D68" s="15">
        <v>131.04</v>
      </c>
      <c r="E68" s="6">
        <v>137</v>
      </c>
      <c r="F68" s="7" t="s">
        <v>95</v>
      </c>
      <c r="G68" s="8">
        <v>31983</v>
      </c>
      <c r="H68" s="9">
        <v>47441</v>
      </c>
      <c r="I68" s="5">
        <v>13</v>
      </c>
      <c r="J68" s="10">
        <f aca="true" t="shared" si="2" ref="J68:J83">SUM(D68*3600)/(E68*60+F68)</f>
        <v>56.9807947819785</v>
      </c>
      <c r="K68" s="9" t="s">
        <v>347</v>
      </c>
      <c r="L68" s="43"/>
    </row>
    <row r="69" spans="1:12" ht="12.75">
      <c r="A69" s="11" t="s">
        <v>109</v>
      </c>
      <c r="B69" s="11" t="s">
        <v>279</v>
      </c>
      <c r="C69" s="64" t="s">
        <v>641</v>
      </c>
      <c r="D69" s="15">
        <v>39.14</v>
      </c>
      <c r="E69" s="6">
        <v>34</v>
      </c>
      <c r="F69" s="7" t="s">
        <v>66</v>
      </c>
      <c r="G69" s="8">
        <v>26789</v>
      </c>
      <c r="H69" s="9">
        <v>25</v>
      </c>
      <c r="I69" s="5">
        <v>7</v>
      </c>
      <c r="J69" s="10">
        <f t="shared" si="2"/>
        <v>68.80078125</v>
      </c>
      <c r="K69" s="11" t="s">
        <v>8</v>
      </c>
      <c r="L69" s="6"/>
    </row>
    <row r="70" spans="1:12" ht="12.75">
      <c r="A70" s="11" t="s">
        <v>109</v>
      </c>
      <c r="B70" s="11" t="s">
        <v>279</v>
      </c>
      <c r="C70" s="11" t="s">
        <v>57</v>
      </c>
      <c r="D70" s="15">
        <v>39.14</v>
      </c>
      <c r="E70" s="6">
        <v>37</v>
      </c>
      <c r="F70" s="7" t="s">
        <v>157</v>
      </c>
      <c r="G70" s="8">
        <v>30035</v>
      </c>
      <c r="H70" s="9" t="s">
        <v>57</v>
      </c>
      <c r="I70" s="5"/>
      <c r="J70" s="10">
        <f t="shared" si="2"/>
        <v>63.12903225806452</v>
      </c>
      <c r="K70" s="11" t="s">
        <v>17</v>
      </c>
      <c r="L70" s="3"/>
    </row>
    <row r="71" spans="1:12" ht="12.75">
      <c r="A71" s="11" t="s">
        <v>109</v>
      </c>
      <c r="B71" s="11" t="s">
        <v>64</v>
      </c>
      <c r="C71" s="11" t="s">
        <v>57</v>
      </c>
      <c r="D71" s="15">
        <v>82.4</v>
      </c>
      <c r="E71" s="6">
        <v>49</v>
      </c>
      <c r="F71" s="7" t="s">
        <v>108</v>
      </c>
      <c r="G71" s="8">
        <v>32331</v>
      </c>
      <c r="H71" s="9" t="s">
        <v>57</v>
      </c>
      <c r="I71" s="5"/>
      <c r="J71" s="10">
        <f t="shared" si="2"/>
        <v>99.77800201816348</v>
      </c>
      <c r="K71" s="11" t="s">
        <v>3</v>
      </c>
      <c r="L71" s="6"/>
    </row>
    <row r="72" spans="1:12" ht="12.75">
      <c r="A72" s="11" t="s">
        <v>109</v>
      </c>
      <c r="B72" s="11" t="s">
        <v>74</v>
      </c>
      <c r="C72" s="11" t="s">
        <v>57</v>
      </c>
      <c r="D72" s="15">
        <v>41.09</v>
      </c>
      <c r="E72" s="6">
        <v>28</v>
      </c>
      <c r="F72" s="7" t="s">
        <v>56</v>
      </c>
      <c r="G72" s="8">
        <v>36113</v>
      </c>
      <c r="H72" s="9" t="s">
        <v>57</v>
      </c>
      <c r="I72" s="5">
        <v>9</v>
      </c>
      <c r="J72" s="10">
        <f t="shared" si="2"/>
        <v>87.73665480427046</v>
      </c>
      <c r="K72" s="11" t="s">
        <v>7</v>
      </c>
      <c r="L72" s="3"/>
    </row>
    <row r="73" spans="1:12" ht="12.75">
      <c r="A73" s="11" t="s">
        <v>636</v>
      </c>
      <c r="B73" s="11" t="s">
        <v>292</v>
      </c>
      <c r="C73" s="11" t="s">
        <v>57</v>
      </c>
      <c r="D73" s="15">
        <v>33.23</v>
      </c>
      <c r="E73" s="6">
        <v>22</v>
      </c>
      <c r="F73" s="7" t="s">
        <v>69</v>
      </c>
      <c r="G73" s="8">
        <v>31832</v>
      </c>
      <c r="H73" s="9" t="s">
        <v>57</v>
      </c>
      <c r="I73" s="5"/>
      <c r="J73" s="10">
        <f t="shared" si="2"/>
        <v>88.61333333333332</v>
      </c>
      <c r="K73" s="11" t="s">
        <v>7</v>
      </c>
      <c r="L73" s="6"/>
    </row>
    <row r="74" spans="1:12" ht="12.75">
      <c r="A74" s="11" t="s">
        <v>636</v>
      </c>
      <c r="B74" s="11" t="s">
        <v>215</v>
      </c>
      <c r="C74" s="11" t="s">
        <v>253</v>
      </c>
      <c r="D74" s="15">
        <v>87.77</v>
      </c>
      <c r="E74" s="6">
        <v>63</v>
      </c>
      <c r="F74" s="7" t="s">
        <v>87</v>
      </c>
      <c r="G74" s="8">
        <v>37870</v>
      </c>
      <c r="H74" s="9" t="s">
        <v>355</v>
      </c>
      <c r="I74" s="5">
        <v>5</v>
      </c>
      <c r="J74" s="10">
        <f t="shared" si="2"/>
        <v>83.17241379310344</v>
      </c>
      <c r="K74" s="11" t="s">
        <v>1</v>
      </c>
      <c r="L74" s="3"/>
    </row>
    <row r="75" spans="1:12" ht="12.75">
      <c r="A75" s="11" t="s">
        <v>636</v>
      </c>
      <c r="B75" s="11" t="s">
        <v>190</v>
      </c>
      <c r="C75" s="11" t="s">
        <v>253</v>
      </c>
      <c r="D75" s="15">
        <v>75.52</v>
      </c>
      <c r="E75" s="6">
        <v>49</v>
      </c>
      <c r="F75" s="7" t="s">
        <v>159</v>
      </c>
      <c r="G75" s="8" t="s">
        <v>379</v>
      </c>
      <c r="H75" s="9" t="s">
        <v>375</v>
      </c>
      <c r="I75" s="5">
        <v>5</v>
      </c>
      <c r="J75" s="10">
        <f t="shared" si="2"/>
        <v>92.06637317981713</v>
      </c>
      <c r="K75" s="11" t="s">
        <v>1</v>
      </c>
      <c r="L75" s="6"/>
    </row>
    <row r="76" spans="1:12" ht="12.75">
      <c r="A76" s="11" t="s">
        <v>636</v>
      </c>
      <c r="B76" s="11" t="s">
        <v>190</v>
      </c>
      <c r="C76" s="11" t="s">
        <v>57</v>
      </c>
      <c r="D76" s="15">
        <v>75.52</v>
      </c>
      <c r="E76" s="6">
        <v>48</v>
      </c>
      <c r="F76" s="7" t="s">
        <v>67</v>
      </c>
      <c r="G76" s="8">
        <v>33960</v>
      </c>
      <c r="H76" s="9" t="s">
        <v>57</v>
      </c>
      <c r="I76" s="5">
        <v>9</v>
      </c>
      <c r="J76" s="10">
        <f t="shared" si="2"/>
        <v>94.23639514731369</v>
      </c>
      <c r="K76" s="11" t="s">
        <v>1</v>
      </c>
      <c r="L76" s="6"/>
    </row>
    <row r="77" spans="1:12" ht="12.75">
      <c r="A77" s="11" t="s">
        <v>636</v>
      </c>
      <c r="B77" s="11" t="s">
        <v>291</v>
      </c>
      <c r="C77" s="11" t="s">
        <v>57</v>
      </c>
      <c r="D77" s="15">
        <v>26.94</v>
      </c>
      <c r="E77" s="6">
        <v>17</v>
      </c>
      <c r="F77" s="7" t="s">
        <v>96</v>
      </c>
      <c r="G77" s="8">
        <v>34541</v>
      </c>
      <c r="H77" s="9" t="s">
        <v>57</v>
      </c>
      <c r="I77" s="5"/>
      <c r="J77" s="10">
        <f t="shared" si="2"/>
        <v>90.72404115996258</v>
      </c>
      <c r="K77" s="11" t="s">
        <v>4</v>
      </c>
      <c r="L77" s="6"/>
    </row>
    <row r="78" spans="1:12" ht="12.75">
      <c r="A78" s="11" t="s">
        <v>636</v>
      </c>
      <c r="B78" s="11" t="s">
        <v>191</v>
      </c>
      <c r="C78" s="11" t="s">
        <v>57</v>
      </c>
      <c r="D78" s="15">
        <v>127.56</v>
      </c>
      <c r="E78" s="6">
        <v>102</v>
      </c>
      <c r="F78" s="7" t="s">
        <v>87</v>
      </c>
      <c r="G78" s="8">
        <v>33789</v>
      </c>
      <c r="H78" s="9" t="s">
        <v>57</v>
      </c>
      <c r="I78" s="5">
        <v>9</v>
      </c>
      <c r="J78" s="10">
        <f t="shared" si="2"/>
        <v>74.80306238801107</v>
      </c>
      <c r="K78" s="11" t="s">
        <v>1</v>
      </c>
      <c r="L78" s="63"/>
    </row>
    <row r="79" spans="1:12" ht="12.75">
      <c r="A79" s="11" t="s">
        <v>636</v>
      </c>
      <c r="B79" s="11" t="s">
        <v>201</v>
      </c>
      <c r="C79" s="11" t="s">
        <v>57</v>
      </c>
      <c r="D79" s="15">
        <v>58.95</v>
      </c>
      <c r="E79" s="6">
        <v>37</v>
      </c>
      <c r="F79" s="7" t="s">
        <v>129</v>
      </c>
      <c r="G79" s="8" t="s">
        <v>601</v>
      </c>
      <c r="H79" s="9" t="s">
        <v>57</v>
      </c>
      <c r="I79" s="5">
        <v>10</v>
      </c>
      <c r="J79" s="10">
        <f t="shared" si="2"/>
        <v>93.40669014084507</v>
      </c>
      <c r="K79" s="11" t="s">
        <v>7</v>
      </c>
      <c r="L79" s="63"/>
    </row>
    <row r="80" spans="1:12" ht="12.75">
      <c r="A80" s="11" t="s">
        <v>636</v>
      </c>
      <c r="B80" s="11" t="s">
        <v>288</v>
      </c>
      <c r="C80" s="11" t="s">
        <v>253</v>
      </c>
      <c r="D80" s="15">
        <v>11.95</v>
      </c>
      <c r="E80" s="6">
        <v>11</v>
      </c>
      <c r="F80" s="7" t="s">
        <v>155</v>
      </c>
      <c r="G80" s="8" t="s">
        <v>499</v>
      </c>
      <c r="H80" s="9" t="s">
        <v>500</v>
      </c>
      <c r="I80" s="5">
        <v>2</v>
      </c>
      <c r="J80" s="10">
        <f t="shared" si="2"/>
        <v>63.733333333333334</v>
      </c>
      <c r="K80" s="11" t="s">
        <v>12</v>
      </c>
      <c r="L80" s="6"/>
    </row>
    <row r="81" spans="1:12" ht="12.75">
      <c r="A81" s="11" t="s">
        <v>636</v>
      </c>
      <c r="B81" s="11" t="s">
        <v>288</v>
      </c>
      <c r="C81" s="11" t="s">
        <v>57</v>
      </c>
      <c r="D81" s="15">
        <v>11.95</v>
      </c>
      <c r="E81" s="6">
        <v>10</v>
      </c>
      <c r="F81" s="7" t="s">
        <v>116</v>
      </c>
      <c r="G81" s="8">
        <v>30178</v>
      </c>
      <c r="H81" s="9" t="s">
        <v>57</v>
      </c>
      <c r="I81" s="5"/>
      <c r="J81" s="10">
        <f t="shared" si="2"/>
        <v>69.38709677419355</v>
      </c>
      <c r="K81" s="11" t="s">
        <v>42</v>
      </c>
      <c r="L81" s="63"/>
    </row>
    <row r="82" spans="1:12" ht="12.75">
      <c r="A82" s="11" t="s">
        <v>281</v>
      </c>
      <c r="B82" s="11" t="s">
        <v>268</v>
      </c>
      <c r="C82" s="64" t="s">
        <v>641</v>
      </c>
      <c r="D82" s="15">
        <v>91.57</v>
      </c>
      <c r="E82" s="6">
        <v>90</v>
      </c>
      <c r="F82" s="7" t="s">
        <v>115</v>
      </c>
      <c r="G82" s="8">
        <v>31640</v>
      </c>
      <c r="H82" s="9" t="s">
        <v>282</v>
      </c>
      <c r="I82" s="5">
        <v>10</v>
      </c>
      <c r="J82" s="10">
        <f t="shared" si="2"/>
        <v>60.967634547808395</v>
      </c>
      <c r="K82" s="11" t="s">
        <v>1</v>
      </c>
      <c r="L82" s="6"/>
    </row>
    <row r="83" spans="1:12" ht="12.75">
      <c r="A83" s="63" t="s">
        <v>252</v>
      </c>
      <c r="B83" s="63" t="s">
        <v>251</v>
      </c>
      <c r="C83" s="63" t="s">
        <v>253</v>
      </c>
      <c r="D83" s="15">
        <v>2.0625</v>
      </c>
      <c r="E83" s="6">
        <v>5</v>
      </c>
      <c r="F83" s="7" t="s">
        <v>107</v>
      </c>
      <c r="G83" s="8">
        <v>25461</v>
      </c>
      <c r="H83" s="9" t="s">
        <v>253</v>
      </c>
      <c r="I83" s="5">
        <v>3</v>
      </c>
      <c r="J83" s="10">
        <f t="shared" si="2"/>
        <v>22.987616099071207</v>
      </c>
      <c r="K83" s="11" t="s">
        <v>14</v>
      </c>
      <c r="L83" s="63"/>
    </row>
    <row r="84" spans="1:12" ht="12.75">
      <c r="A84" s="63" t="s">
        <v>252</v>
      </c>
      <c r="B84" s="63" t="s">
        <v>241</v>
      </c>
      <c r="C84" s="63" t="s">
        <v>253</v>
      </c>
      <c r="D84" s="15">
        <v>6.225</v>
      </c>
      <c r="E84" s="6">
        <v>15</v>
      </c>
      <c r="F84" s="7" t="s">
        <v>196</v>
      </c>
      <c r="G84" s="8" t="s">
        <v>448</v>
      </c>
      <c r="H84" s="9" t="s">
        <v>253</v>
      </c>
      <c r="I84" s="5">
        <v>2</v>
      </c>
      <c r="J84" s="10">
        <f>SUM((D84*3600)/((E84*60)+(F84)))</f>
        <v>24.332247557003257</v>
      </c>
      <c r="K84" s="11" t="s">
        <v>2</v>
      </c>
      <c r="L84" s="63"/>
    </row>
    <row r="85" spans="1:12" ht="12.75">
      <c r="A85" s="63" t="s">
        <v>252</v>
      </c>
      <c r="B85" s="63" t="s">
        <v>241</v>
      </c>
      <c r="C85" s="63" t="s">
        <v>57</v>
      </c>
      <c r="D85" s="15">
        <v>6.225</v>
      </c>
      <c r="E85" s="6">
        <v>19</v>
      </c>
      <c r="F85" s="7" t="s">
        <v>107</v>
      </c>
      <c r="G85" s="8">
        <v>33803</v>
      </c>
      <c r="H85" s="9" t="s">
        <v>57</v>
      </c>
      <c r="I85" s="5"/>
      <c r="J85" s="10">
        <f>SUM((D85*3600)/((E85*60)+(F85)))</f>
        <v>19.269131556319863</v>
      </c>
      <c r="K85" s="11" t="s">
        <v>1</v>
      </c>
      <c r="L85" s="6"/>
    </row>
    <row r="86" spans="1:12" ht="12.75">
      <c r="A86" s="63" t="s">
        <v>252</v>
      </c>
      <c r="B86" s="63" t="s">
        <v>257</v>
      </c>
      <c r="C86" s="63" t="s">
        <v>253</v>
      </c>
      <c r="D86" s="15">
        <v>2.4625</v>
      </c>
      <c r="E86" s="6">
        <v>4</v>
      </c>
      <c r="F86" s="7" t="s">
        <v>101</v>
      </c>
      <c r="G86" s="8">
        <v>25461</v>
      </c>
      <c r="H86" s="9" t="s">
        <v>253</v>
      </c>
      <c r="I86" s="5">
        <v>3</v>
      </c>
      <c r="J86" s="10">
        <f>SUM((D86*3600)/((E86*60)+(F86)))</f>
        <v>31.43617021276596</v>
      </c>
      <c r="K86" s="11" t="s">
        <v>14</v>
      </c>
      <c r="L86" s="6"/>
    </row>
    <row r="87" spans="1:12" ht="12.75">
      <c r="A87" s="11" t="s">
        <v>252</v>
      </c>
      <c r="B87" s="11" t="s">
        <v>257</v>
      </c>
      <c r="C87" s="11" t="s">
        <v>57</v>
      </c>
      <c r="D87" s="15">
        <v>2.4625</v>
      </c>
      <c r="E87" s="6">
        <v>4</v>
      </c>
      <c r="F87" s="7" t="s">
        <v>99</v>
      </c>
      <c r="G87" s="8">
        <v>32396</v>
      </c>
      <c r="H87" s="9" t="s">
        <v>57</v>
      </c>
      <c r="I87" s="5"/>
      <c r="J87" s="10">
        <f>SUM(D87*3600)/(E87*60+F87)</f>
        <v>32.591911764705884</v>
      </c>
      <c r="K87" s="11" t="s">
        <v>10</v>
      </c>
      <c r="L87" s="63"/>
    </row>
    <row r="88" spans="1:12" ht="12.75">
      <c r="A88" s="11" t="s">
        <v>633</v>
      </c>
      <c r="B88" s="46" t="s">
        <v>109</v>
      </c>
      <c r="C88" s="46" t="s">
        <v>57</v>
      </c>
      <c r="D88" s="45">
        <v>120.06</v>
      </c>
      <c r="E88" s="43">
        <v>99</v>
      </c>
      <c r="F88" s="44" t="s">
        <v>107</v>
      </c>
      <c r="G88" s="40">
        <v>31297</v>
      </c>
      <c r="H88" s="41" t="s">
        <v>57</v>
      </c>
      <c r="I88" s="42"/>
      <c r="J88" s="10">
        <f>SUM(D88*3600)/(E88*60+F88)</f>
        <v>72.482978366594</v>
      </c>
      <c r="K88" s="46" t="s">
        <v>10</v>
      </c>
      <c r="L88" s="3"/>
    </row>
    <row r="89" spans="1:12" ht="12.75">
      <c r="A89" s="11" t="s">
        <v>278</v>
      </c>
      <c r="B89" s="11" t="s">
        <v>268</v>
      </c>
      <c r="C89" s="11" t="s">
        <v>253</v>
      </c>
      <c r="D89" s="15">
        <v>47.18</v>
      </c>
      <c r="E89" s="6">
        <v>42</v>
      </c>
      <c r="F89" s="7" t="s">
        <v>67</v>
      </c>
      <c r="G89" s="8" t="s">
        <v>550</v>
      </c>
      <c r="H89" s="9" t="s">
        <v>392</v>
      </c>
      <c r="I89" s="5">
        <v>4</v>
      </c>
      <c r="J89" s="10">
        <f>SUM(D89*3600)/(E89*60+F89)</f>
        <v>67.26653465346534</v>
      </c>
      <c r="K89" s="11" t="s">
        <v>35</v>
      </c>
      <c r="L89" s="3"/>
    </row>
    <row r="90" spans="1:12" ht="12.75">
      <c r="A90" s="11" t="s">
        <v>278</v>
      </c>
      <c r="B90" s="11" t="s">
        <v>268</v>
      </c>
      <c r="C90" s="11" t="s">
        <v>57</v>
      </c>
      <c r="D90" s="15">
        <v>47.18</v>
      </c>
      <c r="E90" s="6">
        <v>42</v>
      </c>
      <c r="F90" s="7" t="s">
        <v>90</v>
      </c>
      <c r="G90" s="8">
        <v>33335</v>
      </c>
      <c r="H90" s="9" t="s">
        <v>57</v>
      </c>
      <c r="I90" s="5">
        <v>9</v>
      </c>
      <c r="J90" s="10">
        <f>SUM(D90*3600)/(E90*60+F90)</f>
        <v>66.45070422535211</v>
      </c>
      <c r="K90" s="11" t="s">
        <v>1</v>
      </c>
      <c r="L90" s="3"/>
    </row>
    <row r="91" spans="1:12" ht="12.75">
      <c r="A91" s="11" t="s">
        <v>262</v>
      </c>
      <c r="B91" s="11" t="s">
        <v>261</v>
      </c>
      <c r="C91" s="11" t="s">
        <v>57</v>
      </c>
      <c r="D91" s="15">
        <v>13.05</v>
      </c>
      <c r="E91" s="6">
        <v>15</v>
      </c>
      <c r="F91" s="7" t="s">
        <v>155</v>
      </c>
      <c r="G91" s="8">
        <v>33086</v>
      </c>
      <c r="H91" s="9" t="s">
        <v>57</v>
      </c>
      <c r="I91" s="5">
        <v>10</v>
      </c>
      <c r="J91" s="10">
        <f>SUM(D91*3600)/(E91*60+F91)</f>
        <v>51.34426229508197</v>
      </c>
      <c r="K91" s="11" t="s">
        <v>5</v>
      </c>
      <c r="L91" s="3"/>
    </row>
    <row r="92" spans="1:12" ht="12.75">
      <c r="A92" s="11" t="s">
        <v>130</v>
      </c>
      <c r="B92" s="11" t="s">
        <v>83</v>
      </c>
      <c r="C92" s="11" t="s">
        <v>57</v>
      </c>
      <c r="D92" s="15">
        <v>33.42</v>
      </c>
      <c r="E92" s="6">
        <v>35</v>
      </c>
      <c r="F92" s="7">
        <v>24</v>
      </c>
      <c r="G92" s="8">
        <v>35625</v>
      </c>
      <c r="H92" s="9" t="s">
        <v>57</v>
      </c>
      <c r="I92" s="5"/>
      <c r="J92" s="10">
        <f>SUM((D92*3600)/((E92*60)+(F92)))</f>
        <v>56.644067796610166</v>
      </c>
      <c r="K92" s="11" t="s">
        <v>1</v>
      </c>
      <c r="L92" s="6"/>
    </row>
    <row r="93" spans="1:12" ht="12.75">
      <c r="A93" s="11" t="s">
        <v>89</v>
      </c>
      <c r="B93" s="11" t="s">
        <v>137</v>
      </c>
      <c r="C93" s="3" t="s">
        <v>253</v>
      </c>
      <c r="D93" s="15">
        <v>54.91</v>
      </c>
      <c r="E93" s="6">
        <v>56</v>
      </c>
      <c r="F93" s="7" t="s">
        <v>81</v>
      </c>
      <c r="G93" s="8" t="s">
        <v>544</v>
      </c>
      <c r="H93" s="9" t="s">
        <v>545</v>
      </c>
      <c r="I93" s="5">
        <v>3</v>
      </c>
      <c r="J93" s="10">
        <f>SUM(D93*3600)/(E93*60+F93)</f>
        <v>58.02054593484004</v>
      </c>
      <c r="K93" s="11" t="s">
        <v>14</v>
      </c>
      <c r="L93" s="6"/>
    </row>
    <row r="94" spans="1:12" ht="12.75">
      <c r="A94" s="11" t="s">
        <v>89</v>
      </c>
      <c r="B94" s="11" t="s">
        <v>137</v>
      </c>
      <c r="C94" s="3" t="s">
        <v>57</v>
      </c>
      <c r="D94" s="15">
        <v>54.905</v>
      </c>
      <c r="E94" s="6">
        <v>52</v>
      </c>
      <c r="F94" s="7" t="s">
        <v>79</v>
      </c>
      <c r="G94" s="8">
        <v>32357</v>
      </c>
      <c r="H94" s="9" t="s">
        <v>57</v>
      </c>
      <c r="I94" s="5"/>
      <c r="J94" s="10">
        <f>SUM((D94*3600)/((E94*60)+(F94)))</f>
        <v>63.02869897959184</v>
      </c>
      <c r="K94" s="11" t="s">
        <v>3</v>
      </c>
      <c r="L94" s="62"/>
    </row>
    <row r="95" spans="1:12" ht="12.75">
      <c r="A95" s="11" t="s">
        <v>89</v>
      </c>
      <c r="B95" s="11" t="s">
        <v>623</v>
      </c>
      <c r="C95" s="11" t="s">
        <v>57</v>
      </c>
      <c r="D95" s="15">
        <v>145.05</v>
      </c>
      <c r="E95" s="6">
        <v>97</v>
      </c>
      <c r="F95" s="7" t="s">
        <v>88</v>
      </c>
      <c r="G95" s="8">
        <v>32357</v>
      </c>
      <c r="H95" s="9" t="s">
        <v>57</v>
      </c>
      <c r="I95" s="5"/>
      <c r="J95" s="10">
        <f>SUM(D95*3600)/(E95*60+F95)</f>
        <v>89.15485743554721</v>
      </c>
      <c r="K95" s="11" t="s">
        <v>3</v>
      </c>
      <c r="L95" s="6"/>
    </row>
    <row r="96" spans="1:12" ht="12.75">
      <c r="A96" s="11" t="s">
        <v>89</v>
      </c>
      <c r="B96" s="11" t="s">
        <v>134</v>
      </c>
      <c r="C96" s="3" t="s">
        <v>57</v>
      </c>
      <c r="D96" s="15">
        <v>32.38</v>
      </c>
      <c r="E96" s="6">
        <v>26</v>
      </c>
      <c r="F96" s="7" t="s">
        <v>117</v>
      </c>
      <c r="G96" s="8">
        <v>32865</v>
      </c>
      <c r="H96" s="9" t="s">
        <v>57</v>
      </c>
      <c r="I96" s="5"/>
      <c r="J96" s="10">
        <f>SUM((D96*3600)/((E96*60)+(F96)))</f>
        <v>74.57965451055664</v>
      </c>
      <c r="K96" s="11" t="s">
        <v>2</v>
      </c>
      <c r="L96" s="6"/>
    </row>
    <row r="97" spans="1:12" ht="12.75">
      <c r="A97" s="11" t="s">
        <v>89</v>
      </c>
      <c r="B97" s="11" t="s">
        <v>64</v>
      </c>
      <c r="C97" s="11" t="s">
        <v>57</v>
      </c>
      <c r="D97" s="15">
        <v>109.22</v>
      </c>
      <c r="E97" s="6">
        <v>75</v>
      </c>
      <c r="F97" s="7" t="s">
        <v>111</v>
      </c>
      <c r="G97" s="8">
        <v>33299</v>
      </c>
      <c r="H97" s="9" t="s">
        <v>57</v>
      </c>
      <c r="I97" s="5"/>
      <c r="J97" s="10">
        <f>SUM(D97*3600)/(E97*60+F97)</f>
        <v>86.70165380374863</v>
      </c>
      <c r="K97" s="11" t="s">
        <v>2</v>
      </c>
      <c r="L97" s="6"/>
    </row>
    <row r="98" spans="1:12" ht="12.75">
      <c r="A98" s="11" t="s">
        <v>89</v>
      </c>
      <c r="B98" s="11" t="s">
        <v>135</v>
      </c>
      <c r="C98" s="3" t="s">
        <v>253</v>
      </c>
      <c r="D98" s="15">
        <v>45.61</v>
      </c>
      <c r="E98" s="22">
        <v>38</v>
      </c>
      <c r="F98" s="23">
        <v>27</v>
      </c>
      <c r="G98" s="24">
        <v>35902</v>
      </c>
      <c r="H98" s="25" t="s">
        <v>136</v>
      </c>
      <c r="I98" s="26">
        <v>2</v>
      </c>
      <c r="J98" s="27">
        <f>SUM((D98*3600)/((E98*60)+(F98)))</f>
        <v>71.17295188556567</v>
      </c>
      <c r="K98" s="28" t="s">
        <v>1</v>
      </c>
      <c r="L98" s="6"/>
    </row>
    <row r="99" spans="1:12" ht="12.75">
      <c r="A99" s="11" t="s">
        <v>89</v>
      </c>
      <c r="B99" s="11" t="s">
        <v>135</v>
      </c>
      <c r="C99" s="3" t="s">
        <v>57</v>
      </c>
      <c r="D99" s="15">
        <v>45.61</v>
      </c>
      <c r="E99" s="6">
        <v>39</v>
      </c>
      <c r="F99" s="7" t="s">
        <v>203</v>
      </c>
      <c r="G99" s="8">
        <v>34580</v>
      </c>
      <c r="H99" s="9" t="s">
        <v>57</v>
      </c>
      <c r="I99" s="5">
        <v>10</v>
      </c>
      <c r="J99" s="10">
        <f>SUM((D99*3600)/((E99*60)+(F99)))</f>
        <v>68.4720600500417</v>
      </c>
      <c r="K99" s="11" t="s">
        <v>24</v>
      </c>
      <c r="L99" s="6"/>
    </row>
    <row r="100" spans="1:12" ht="12.75">
      <c r="A100" s="11" t="s">
        <v>198</v>
      </c>
      <c r="B100" s="11" t="s">
        <v>209</v>
      </c>
      <c r="C100" s="11" t="s">
        <v>57</v>
      </c>
      <c r="D100" s="15">
        <v>63.11</v>
      </c>
      <c r="E100" s="6">
        <v>65</v>
      </c>
      <c r="F100" s="7" t="s">
        <v>121</v>
      </c>
      <c r="G100" s="8">
        <v>31311</v>
      </c>
      <c r="H100" s="9" t="s">
        <v>57</v>
      </c>
      <c r="I100" s="5"/>
      <c r="J100" s="10">
        <f aca="true" t="shared" si="3" ref="J100:J108">SUM(D100*3600)/(E100*60+F100)</f>
        <v>57.84012219959267</v>
      </c>
      <c r="K100" s="11" t="s">
        <v>1</v>
      </c>
      <c r="L100" s="63"/>
    </row>
    <row r="101" spans="1:12" ht="12.75">
      <c r="A101" s="11" t="s">
        <v>198</v>
      </c>
      <c r="B101" s="11" t="s">
        <v>192</v>
      </c>
      <c r="C101" s="11" t="s">
        <v>57</v>
      </c>
      <c r="D101" s="15">
        <v>14</v>
      </c>
      <c r="E101" s="6">
        <v>12</v>
      </c>
      <c r="F101" s="7" t="s">
        <v>59</v>
      </c>
      <c r="G101" s="8">
        <v>34658</v>
      </c>
      <c r="H101" s="9" t="s">
        <v>57</v>
      </c>
      <c r="I101" s="5"/>
      <c r="J101" s="10">
        <f t="shared" si="3"/>
        <v>65.11627906976744</v>
      </c>
      <c r="K101" s="11" t="s">
        <v>19</v>
      </c>
      <c r="L101" s="6"/>
    </row>
    <row r="102" spans="1:12" ht="12.75">
      <c r="A102" s="28" t="s">
        <v>198</v>
      </c>
      <c r="B102" s="28" t="s">
        <v>195</v>
      </c>
      <c r="C102" s="28" t="s">
        <v>57</v>
      </c>
      <c r="D102" s="15">
        <v>62.05</v>
      </c>
      <c r="E102" s="22">
        <v>43</v>
      </c>
      <c r="F102" s="23" t="s">
        <v>73</v>
      </c>
      <c r="G102" s="24">
        <v>36780</v>
      </c>
      <c r="H102" s="25" t="s">
        <v>57</v>
      </c>
      <c r="I102" s="26">
        <v>10</v>
      </c>
      <c r="J102" s="10">
        <f t="shared" si="3"/>
        <v>85.32467532467533</v>
      </c>
      <c r="K102" s="28" t="s">
        <v>4</v>
      </c>
      <c r="L102" s="3"/>
    </row>
    <row r="103" spans="1:12" ht="12.75">
      <c r="A103" s="63" t="s">
        <v>198</v>
      </c>
      <c r="B103" s="63" t="s">
        <v>197</v>
      </c>
      <c r="C103" s="63" t="s">
        <v>57</v>
      </c>
      <c r="D103" s="15">
        <v>39.82</v>
      </c>
      <c r="E103" s="6">
        <v>27</v>
      </c>
      <c r="F103" s="7" t="s">
        <v>107</v>
      </c>
      <c r="G103" s="8" t="s">
        <v>509</v>
      </c>
      <c r="H103" s="9" t="s">
        <v>57</v>
      </c>
      <c r="I103" s="5">
        <v>10</v>
      </c>
      <c r="J103" s="10">
        <f t="shared" si="3"/>
        <v>87.25015216068168</v>
      </c>
      <c r="K103" s="28" t="s">
        <v>1</v>
      </c>
      <c r="L103" s="3" t="e">
        <f>IF(E103="","",IF(E103*60+F103&lt;#REF!*60+#REF!,"F",""))</f>
        <v>#REF!</v>
      </c>
    </row>
    <row r="104" spans="1:12" ht="12.75">
      <c r="A104" s="63" t="s">
        <v>198</v>
      </c>
      <c r="B104" s="63" t="s">
        <v>120</v>
      </c>
      <c r="C104" s="63" t="s">
        <v>253</v>
      </c>
      <c r="D104" s="15">
        <v>27.55</v>
      </c>
      <c r="E104" s="22">
        <v>18</v>
      </c>
      <c r="F104" s="23" t="s">
        <v>121</v>
      </c>
      <c r="G104" s="24" t="s">
        <v>403</v>
      </c>
      <c r="H104" s="25" t="s">
        <v>344</v>
      </c>
      <c r="I104" s="26">
        <v>5</v>
      </c>
      <c r="J104" s="10">
        <f t="shared" si="3"/>
        <v>89.51263537906136</v>
      </c>
      <c r="K104" s="28" t="s">
        <v>334</v>
      </c>
      <c r="L104" s="3" t="e">
        <f>IF(E104="","",IF(E104*60+F104&lt;#REF!*60+#REF!,"F",""))</f>
        <v>#REF!</v>
      </c>
    </row>
    <row r="105" spans="1:12" ht="12.75">
      <c r="A105" s="63" t="s">
        <v>198</v>
      </c>
      <c r="B105" s="63" t="s">
        <v>119</v>
      </c>
      <c r="C105" s="63" t="s">
        <v>253</v>
      </c>
      <c r="D105" s="15">
        <v>19.19</v>
      </c>
      <c r="E105" s="22">
        <v>15</v>
      </c>
      <c r="F105" s="23" t="s">
        <v>67</v>
      </c>
      <c r="G105" s="24" t="s">
        <v>378</v>
      </c>
      <c r="H105" s="25" t="s">
        <v>342</v>
      </c>
      <c r="I105" s="26">
        <v>5</v>
      </c>
      <c r="J105" s="10">
        <f t="shared" si="3"/>
        <v>76.33591160220995</v>
      </c>
      <c r="K105" s="28" t="s">
        <v>12</v>
      </c>
      <c r="L105" s="55"/>
    </row>
    <row r="106" spans="1:12" ht="12.75">
      <c r="A106" s="11" t="s">
        <v>198</v>
      </c>
      <c r="B106" s="11" t="s">
        <v>207</v>
      </c>
      <c r="C106" s="11" t="s">
        <v>57</v>
      </c>
      <c r="D106" s="15">
        <v>13.6875</v>
      </c>
      <c r="E106" s="6">
        <v>17</v>
      </c>
      <c r="F106" s="7" t="s">
        <v>159</v>
      </c>
      <c r="G106" s="8" t="s">
        <v>438</v>
      </c>
      <c r="H106" s="9" t="s">
        <v>57</v>
      </c>
      <c r="I106" s="5">
        <v>10</v>
      </c>
      <c r="J106" s="10">
        <f t="shared" si="3"/>
        <v>47.70087124878993</v>
      </c>
      <c r="K106" s="11" t="s">
        <v>1</v>
      </c>
      <c r="L106" s="55"/>
    </row>
    <row r="107" spans="1:12" ht="12.75">
      <c r="A107" s="63" t="s">
        <v>296</v>
      </c>
      <c r="B107" s="63" t="s">
        <v>295</v>
      </c>
      <c r="C107" s="63" t="s">
        <v>253</v>
      </c>
      <c r="D107" s="15">
        <v>13.2375</v>
      </c>
      <c r="E107" s="6">
        <v>12</v>
      </c>
      <c r="F107" s="7" t="s">
        <v>101</v>
      </c>
      <c r="G107" s="8">
        <v>29733</v>
      </c>
      <c r="H107" s="9" t="s">
        <v>205</v>
      </c>
      <c r="I107" s="5">
        <v>8</v>
      </c>
      <c r="J107" s="10">
        <f t="shared" si="3"/>
        <v>62.539370078740156</v>
      </c>
      <c r="K107" s="11" t="s">
        <v>19</v>
      </c>
      <c r="L107" s="3"/>
    </row>
    <row r="108" spans="1:12" ht="12.75">
      <c r="A108" s="63" t="s">
        <v>296</v>
      </c>
      <c r="B108" s="63" t="s">
        <v>295</v>
      </c>
      <c r="C108" s="63" t="s">
        <v>57</v>
      </c>
      <c r="D108" s="15">
        <v>13.2375</v>
      </c>
      <c r="E108" s="6">
        <v>11</v>
      </c>
      <c r="F108" s="7" t="s">
        <v>116</v>
      </c>
      <c r="G108" s="8">
        <v>31024</v>
      </c>
      <c r="H108" s="9" t="s">
        <v>57</v>
      </c>
      <c r="I108" s="5">
        <v>9</v>
      </c>
      <c r="J108" s="10">
        <f t="shared" si="3"/>
        <v>70.08088235294117</v>
      </c>
      <c r="K108" s="11" t="s">
        <v>11</v>
      </c>
      <c r="L108" s="3"/>
    </row>
    <row r="109" spans="1:12" ht="12.75">
      <c r="A109" s="11" t="s">
        <v>283</v>
      </c>
      <c r="B109" s="11" t="s">
        <v>634</v>
      </c>
      <c r="C109" s="11" t="s">
        <v>57</v>
      </c>
      <c r="D109" s="15"/>
      <c r="E109" s="6">
        <v>29</v>
      </c>
      <c r="F109" s="7">
        <v>46</v>
      </c>
      <c r="G109" s="8">
        <v>31465</v>
      </c>
      <c r="H109" s="9" t="s">
        <v>57</v>
      </c>
      <c r="I109" s="5">
        <v>9</v>
      </c>
      <c r="J109" s="10">
        <v>81</v>
      </c>
      <c r="K109" s="11" t="s">
        <v>7</v>
      </c>
      <c r="L109" s="3"/>
    </row>
    <row r="110" spans="1:12" ht="12.75">
      <c r="A110" s="11" t="s">
        <v>269</v>
      </c>
      <c r="B110" s="11" t="s">
        <v>109</v>
      </c>
      <c r="C110" s="11" t="s">
        <v>57</v>
      </c>
      <c r="D110" s="15">
        <v>44.39</v>
      </c>
      <c r="E110" s="6">
        <v>36</v>
      </c>
      <c r="F110" s="7" t="s">
        <v>90</v>
      </c>
      <c r="G110" s="8">
        <v>31927</v>
      </c>
      <c r="H110" s="9" t="s">
        <v>57</v>
      </c>
      <c r="I110" s="5"/>
      <c r="J110" s="10">
        <f aca="true" t="shared" si="4" ref="J110:J131">SUM(D110*3600)/(E110*60+F110)</f>
        <v>72.77049180327869</v>
      </c>
      <c r="K110" s="11" t="s">
        <v>3</v>
      </c>
      <c r="L110" s="6"/>
    </row>
    <row r="111" spans="1:12" ht="12.75">
      <c r="A111" s="11" t="s">
        <v>269</v>
      </c>
      <c r="B111" s="11" t="s">
        <v>632</v>
      </c>
      <c r="C111" s="11" t="s">
        <v>641</v>
      </c>
      <c r="D111" s="15">
        <v>86.67</v>
      </c>
      <c r="E111" s="6">
        <v>81</v>
      </c>
      <c r="F111" s="7" t="s">
        <v>76</v>
      </c>
      <c r="G111" s="8">
        <v>30922</v>
      </c>
      <c r="H111" s="9">
        <v>47602</v>
      </c>
      <c r="I111" s="5">
        <v>10</v>
      </c>
      <c r="J111" s="10">
        <f t="shared" si="4"/>
        <v>63.54623217922607</v>
      </c>
      <c r="K111" s="11" t="s">
        <v>1</v>
      </c>
      <c r="L111" s="6"/>
    </row>
    <row r="112" spans="1:12" ht="12.75">
      <c r="A112" s="63" t="s">
        <v>269</v>
      </c>
      <c r="B112" s="63" t="s">
        <v>74</v>
      </c>
      <c r="C112" s="63" t="s">
        <v>253</v>
      </c>
      <c r="D112" s="15">
        <v>42.16</v>
      </c>
      <c r="E112" s="55">
        <v>47</v>
      </c>
      <c r="F112" s="57" t="s">
        <v>121</v>
      </c>
      <c r="G112" s="58" t="s">
        <v>519</v>
      </c>
      <c r="H112" s="59" t="s">
        <v>518</v>
      </c>
      <c r="I112" s="60">
        <v>10</v>
      </c>
      <c r="J112" s="61">
        <f t="shared" si="4"/>
        <v>53.29213483146067</v>
      </c>
      <c r="K112" s="63" t="s">
        <v>1</v>
      </c>
      <c r="L112" s="63"/>
    </row>
    <row r="113" spans="1:12" ht="12.75">
      <c r="A113" s="63" t="s">
        <v>269</v>
      </c>
      <c r="B113" s="63" t="s">
        <v>276</v>
      </c>
      <c r="C113" s="63" t="s">
        <v>253</v>
      </c>
      <c r="D113" s="15">
        <v>21.93</v>
      </c>
      <c r="E113" s="6">
        <v>18</v>
      </c>
      <c r="F113" s="7" t="s">
        <v>132</v>
      </c>
      <c r="G113" s="8">
        <v>33833</v>
      </c>
      <c r="H113" s="9" t="s">
        <v>284</v>
      </c>
      <c r="I113" s="5">
        <v>2</v>
      </c>
      <c r="J113" s="10">
        <f t="shared" si="4"/>
        <v>72.83025830258302</v>
      </c>
      <c r="K113" s="11" t="s">
        <v>6</v>
      </c>
      <c r="L113" s="62"/>
    </row>
    <row r="114" spans="1:12" ht="12.75">
      <c r="A114" s="63" t="s">
        <v>269</v>
      </c>
      <c r="B114" s="63" t="s">
        <v>276</v>
      </c>
      <c r="C114" s="63" t="s">
        <v>57</v>
      </c>
      <c r="D114" s="15">
        <v>21.93</v>
      </c>
      <c r="E114" s="6">
        <v>18</v>
      </c>
      <c r="F114" s="7" t="s">
        <v>116</v>
      </c>
      <c r="G114" s="8">
        <v>33125</v>
      </c>
      <c r="H114" s="9" t="s">
        <v>57</v>
      </c>
      <c r="I114" s="5"/>
      <c r="J114" s="10">
        <f t="shared" si="4"/>
        <v>71.77090909090909</v>
      </c>
      <c r="K114" s="11" t="s">
        <v>16</v>
      </c>
      <c r="L114" s="6"/>
    </row>
    <row r="115" spans="1:12" ht="12.75">
      <c r="A115" s="5" t="s">
        <v>78</v>
      </c>
      <c r="B115" s="11" t="s">
        <v>80</v>
      </c>
      <c r="C115" s="3" t="s">
        <v>253</v>
      </c>
      <c r="D115" s="15">
        <v>12.89</v>
      </c>
      <c r="E115" s="22">
        <v>9</v>
      </c>
      <c r="F115" s="23" t="s">
        <v>225</v>
      </c>
      <c r="G115" s="24">
        <v>37646</v>
      </c>
      <c r="H115" s="25" t="s">
        <v>338</v>
      </c>
      <c r="I115" s="26">
        <v>5</v>
      </c>
      <c r="J115" s="27">
        <f t="shared" si="4"/>
        <v>82.27659574468085</v>
      </c>
      <c r="K115" s="28" t="s">
        <v>334</v>
      </c>
      <c r="L115" s="6"/>
    </row>
    <row r="116" spans="1:12" ht="12.75">
      <c r="A116" s="11" t="s">
        <v>78</v>
      </c>
      <c r="B116" s="11" t="s">
        <v>68</v>
      </c>
      <c r="C116" s="11" t="s">
        <v>57</v>
      </c>
      <c r="D116" s="15">
        <v>40.86</v>
      </c>
      <c r="E116" s="6">
        <v>25</v>
      </c>
      <c r="F116" s="7">
        <v>17</v>
      </c>
      <c r="G116" s="8">
        <v>36251</v>
      </c>
      <c r="H116" s="9" t="s">
        <v>57</v>
      </c>
      <c r="I116" s="5">
        <v>8</v>
      </c>
      <c r="J116" s="10">
        <f t="shared" si="4"/>
        <v>96.96506262359921</v>
      </c>
      <c r="K116" s="11" t="s">
        <v>2</v>
      </c>
      <c r="L116" s="6"/>
    </row>
    <row r="117" spans="1:12" ht="12.75">
      <c r="A117" s="11" t="s">
        <v>78</v>
      </c>
      <c r="B117" s="11" t="s">
        <v>623</v>
      </c>
      <c r="C117" s="11" t="s">
        <v>57</v>
      </c>
      <c r="D117" s="15">
        <v>93.85</v>
      </c>
      <c r="E117" s="6">
        <v>56</v>
      </c>
      <c r="F117" s="7" t="s">
        <v>76</v>
      </c>
      <c r="G117" s="8">
        <v>28753</v>
      </c>
      <c r="H117" s="9" t="s">
        <v>57</v>
      </c>
      <c r="I117" s="5"/>
      <c r="J117" s="10">
        <f t="shared" si="4"/>
        <v>99.0791788856305</v>
      </c>
      <c r="K117" s="11" t="s">
        <v>4</v>
      </c>
      <c r="L117" s="6"/>
    </row>
    <row r="118" spans="1:12" ht="12.75">
      <c r="A118" s="11" t="s">
        <v>78</v>
      </c>
      <c r="B118" s="11" t="s">
        <v>64</v>
      </c>
      <c r="C118" s="11" t="s">
        <v>57</v>
      </c>
      <c r="D118" s="15">
        <v>57.98</v>
      </c>
      <c r="E118" s="6">
        <v>34</v>
      </c>
      <c r="F118" s="7" t="s">
        <v>100</v>
      </c>
      <c r="G118" s="8">
        <v>36367</v>
      </c>
      <c r="H118" s="9" t="s">
        <v>57</v>
      </c>
      <c r="I118" s="5">
        <v>10</v>
      </c>
      <c r="J118" s="10">
        <f t="shared" si="4"/>
        <v>99.58396946564885</v>
      </c>
      <c r="K118" s="11" t="s">
        <v>24</v>
      </c>
      <c r="L118" s="63"/>
    </row>
    <row r="119" spans="1:12" ht="12.75">
      <c r="A119" s="11" t="s">
        <v>78</v>
      </c>
      <c r="B119" s="11" t="s">
        <v>74</v>
      </c>
      <c r="C119" s="11" t="s">
        <v>253</v>
      </c>
      <c r="D119" s="15">
        <v>16.71</v>
      </c>
      <c r="E119" s="22">
        <v>11</v>
      </c>
      <c r="F119" s="23" t="s">
        <v>204</v>
      </c>
      <c r="G119" s="24" t="s">
        <v>494</v>
      </c>
      <c r="H119" s="25" t="s">
        <v>336</v>
      </c>
      <c r="I119" s="26">
        <v>5</v>
      </c>
      <c r="J119" s="27">
        <f t="shared" si="4"/>
        <v>84.60759493670886</v>
      </c>
      <c r="K119" s="28" t="s">
        <v>372</v>
      </c>
      <c r="L119" s="6"/>
    </row>
    <row r="120" spans="1:12" ht="12.75">
      <c r="A120" s="63" t="s">
        <v>308</v>
      </c>
      <c r="B120" s="63" t="s">
        <v>295</v>
      </c>
      <c r="C120" s="63" t="s">
        <v>253</v>
      </c>
      <c r="D120" s="15">
        <v>52.22</v>
      </c>
      <c r="E120" s="55">
        <v>42</v>
      </c>
      <c r="F120" s="57" t="s">
        <v>124</v>
      </c>
      <c r="G120" s="58">
        <v>37961</v>
      </c>
      <c r="H120" s="59" t="s">
        <v>363</v>
      </c>
      <c r="I120" s="60">
        <v>4</v>
      </c>
      <c r="J120" s="61">
        <f t="shared" si="4"/>
        <v>73.06335017489312</v>
      </c>
      <c r="K120" s="63" t="s">
        <v>5</v>
      </c>
      <c r="L120" s="6"/>
    </row>
    <row r="121" spans="1:12" ht="12.75">
      <c r="A121" s="11" t="s">
        <v>215</v>
      </c>
      <c r="B121" s="11" t="s">
        <v>636</v>
      </c>
      <c r="C121" s="11" t="s">
        <v>253</v>
      </c>
      <c r="D121" s="15">
        <v>87.77</v>
      </c>
      <c r="E121" s="6">
        <v>66</v>
      </c>
      <c r="F121" s="7" t="s">
        <v>157</v>
      </c>
      <c r="G121" s="8" t="s">
        <v>452</v>
      </c>
      <c r="H121" s="9" t="s">
        <v>346</v>
      </c>
      <c r="I121" s="5">
        <v>5</v>
      </c>
      <c r="J121" s="10">
        <f t="shared" si="4"/>
        <v>79.54984894259819</v>
      </c>
      <c r="K121" s="11" t="s">
        <v>1</v>
      </c>
      <c r="L121" s="63"/>
    </row>
    <row r="122" spans="1:12" ht="12.75">
      <c r="A122" s="11" t="s">
        <v>215</v>
      </c>
      <c r="B122" s="11" t="s">
        <v>213</v>
      </c>
      <c r="C122" s="11" t="s">
        <v>253</v>
      </c>
      <c r="D122" s="15">
        <v>11.32</v>
      </c>
      <c r="E122" s="6">
        <v>10</v>
      </c>
      <c r="F122" s="7" t="s">
        <v>58</v>
      </c>
      <c r="G122" s="8">
        <v>34229</v>
      </c>
      <c r="H122" s="9" t="s">
        <v>222</v>
      </c>
      <c r="I122" s="5">
        <v>3</v>
      </c>
      <c r="J122" s="10">
        <f t="shared" si="4"/>
        <v>66.69721767594108</v>
      </c>
      <c r="K122" s="11" t="s">
        <v>1</v>
      </c>
      <c r="L122" s="48" t="s">
        <v>593</v>
      </c>
    </row>
    <row r="123" spans="1:12" ht="12.75">
      <c r="A123" s="11" t="s">
        <v>215</v>
      </c>
      <c r="B123" s="11" t="s">
        <v>213</v>
      </c>
      <c r="C123" s="11" t="s">
        <v>57</v>
      </c>
      <c r="D123" s="15">
        <v>11.32</v>
      </c>
      <c r="E123" s="6">
        <v>10</v>
      </c>
      <c r="F123" s="7" t="s">
        <v>126</v>
      </c>
      <c r="G123" s="8">
        <v>31583</v>
      </c>
      <c r="H123" s="9" t="s">
        <v>57</v>
      </c>
      <c r="I123" s="5"/>
      <c r="J123" s="10">
        <f t="shared" si="4"/>
        <v>66.91625615763547</v>
      </c>
      <c r="K123" s="11" t="s">
        <v>1</v>
      </c>
      <c r="L123" s="6"/>
    </row>
    <row r="124" spans="1:12" ht="12.75">
      <c r="A124" s="11" t="s">
        <v>215</v>
      </c>
      <c r="B124" s="11" t="s">
        <v>202</v>
      </c>
      <c r="C124" s="11" t="s">
        <v>57</v>
      </c>
      <c r="D124" s="15">
        <v>7.93</v>
      </c>
      <c r="E124" s="6">
        <v>8</v>
      </c>
      <c r="F124" s="7" t="s">
        <v>58</v>
      </c>
      <c r="G124" s="8" t="s">
        <v>325</v>
      </c>
      <c r="H124" s="9" t="s">
        <v>57</v>
      </c>
      <c r="I124" s="5">
        <v>9</v>
      </c>
      <c r="J124" s="10">
        <f t="shared" si="4"/>
        <v>58.14256619144603</v>
      </c>
      <c r="K124" s="11" t="s">
        <v>39</v>
      </c>
      <c r="L124" s="6"/>
    </row>
    <row r="125" spans="1:12" ht="12.75">
      <c r="A125" s="11" t="s">
        <v>215</v>
      </c>
      <c r="B125" s="11" t="s">
        <v>221</v>
      </c>
      <c r="C125" s="11" t="s">
        <v>253</v>
      </c>
      <c r="D125" s="15">
        <v>3.66</v>
      </c>
      <c r="E125" s="6">
        <v>4</v>
      </c>
      <c r="F125" s="7" t="s">
        <v>70</v>
      </c>
      <c r="G125" s="8" t="s">
        <v>520</v>
      </c>
      <c r="H125" s="9" t="s">
        <v>232</v>
      </c>
      <c r="I125" s="5">
        <v>2</v>
      </c>
      <c r="J125" s="10">
        <f t="shared" si="4"/>
        <v>51.874015748031496</v>
      </c>
      <c r="K125" s="11" t="s">
        <v>1</v>
      </c>
      <c r="L125" s="22"/>
    </row>
    <row r="126" spans="1:12" ht="12.75">
      <c r="A126" s="11" t="s">
        <v>215</v>
      </c>
      <c r="B126" s="11" t="s">
        <v>221</v>
      </c>
      <c r="C126" s="11" t="s">
        <v>57</v>
      </c>
      <c r="D126" s="15">
        <v>3.66</v>
      </c>
      <c r="E126" s="6">
        <v>4</v>
      </c>
      <c r="F126" s="7" t="s">
        <v>70</v>
      </c>
      <c r="G126" s="8" t="s">
        <v>574</v>
      </c>
      <c r="H126" s="9" t="s">
        <v>57</v>
      </c>
      <c r="I126" s="5">
        <v>10</v>
      </c>
      <c r="J126" s="10">
        <f t="shared" si="4"/>
        <v>51.874015748031496</v>
      </c>
      <c r="K126" s="11" t="s">
        <v>1</v>
      </c>
      <c r="L126" s="6"/>
    </row>
    <row r="127" spans="1:12" ht="12.75">
      <c r="A127" s="63" t="s">
        <v>214</v>
      </c>
      <c r="B127" s="63" t="s">
        <v>213</v>
      </c>
      <c r="C127" s="63" t="s">
        <v>57</v>
      </c>
      <c r="D127" s="15">
        <v>9.67</v>
      </c>
      <c r="E127" s="6">
        <v>9</v>
      </c>
      <c r="F127" s="7" t="s">
        <v>203</v>
      </c>
      <c r="G127" s="8">
        <v>31719</v>
      </c>
      <c r="H127" s="9" t="s">
        <v>57</v>
      </c>
      <c r="I127" s="5"/>
      <c r="J127" s="10">
        <f t="shared" si="4"/>
        <v>58.214046822742475</v>
      </c>
      <c r="K127" s="11" t="s">
        <v>1</v>
      </c>
      <c r="L127" s="63"/>
    </row>
    <row r="128" spans="1:12" ht="12.75">
      <c r="A128" s="11" t="s">
        <v>214</v>
      </c>
      <c r="B128" s="11" t="s">
        <v>202</v>
      </c>
      <c r="C128" s="11" t="s">
        <v>57</v>
      </c>
      <c r="D128" s="15">
        <v>9.58</v>
      </c>
      <c r="E128" s="6">
        <v>9</v>
      </c>
      <c r="F128" s="7" t="s">
        <v>95</v>
      </c>
      <c r="G128" s="8">
        <v>34573</v>
      </c>
      <c r="H128" s="9" t="s">
        <v>57</v>
      </c>
      <c r="I128" s="5"/>
      <c r="J128" s="10">
        <f t="shared" si="4"/>
        <v>57.57595993322204</v>
      </c>
      <c r="K128" s="11" t="s">
        <v>1</v>
      </c>
      <c r="L128" s="6"/>
    </row>
    <row r="129" spans="1:12" ht="12.75">
      <c r="A129" s="11" t="s">
        <v>214</v>
      </c>
      <c r="B129" s="11" t="s">
        <v>191</v>
      </c>
      <c r="C129" s="11" t="s">
        <v>57</v>
      </c>
      <c r="D129" s="15">
        <v>41.44</v>
      </c>
      <c r="E129" s="6">
        <v>44</v>
      </c>
      <c r="F129" s="7" t="s">
        <v>87</v>
      </c>
      <c r="G129" s="8">
        <v>37443</v>
      </c>
      <c r="H129" s="9" t="s">
        <v>57</v>
      </c>
      <c r="I129" s="5">
        <v>9</v>
      </c>
      <c r="J129" s="10">
        <f t="shared" si="4"/>
        <v>56.105302745393004</v>
      </c>
      <c r="K129" s="11" t="s">
        <v>1</v>
      </c>
      <c r="L129" s="63"/>
    </row>
    <row r="130" spans="1:12" ht="12.75">
      <c r="A130" s="11" t="s">
        <v>632</v>
      </c>
      <c r="B130" s="11" t="s">
        <v>109</v>
      </c>
      <c r="C130" s="11" t="s">
        <v>253</v>
      </c>
      <c r="D130" s="15">
        <v>131.04</v>
      </c>
      <c r="E130" s="6">
        <v>144</v>
      </c>
      <c r="F130" s="7" t="s">
        <v>111</v>
      </c>
      <c r="G130" s="8">
        <v>31262</v>
      </c>
      <c r="H130" s="9" t="s">
        <v>270</v>
      </c>
      <c r="I130" s="5">
        <v>10</v>
      </c>
      <c r="J130" s="10">
        <f t="shared" si="4"/>
        <v>54.37971181556196</v>
      </c>
      <c r="K130" s="11" t="s">
        <v>9</v>
      </c>
      <c r="L130" s="55"/>
    </row>
    <row r="131" spans="1:12" ht="12.75">
      <c r="A131" s="11" t="s">
        <v>632</v>
      </c>
      <c r="B131" s="11" t="s">
        <v>109</v>
      </c>
      <c r="C131" s="11" t="s">
        <v>57</v>
      </c>
      <c r="D131" s="15">
        <v>131.04</v>
      </c>
      <c r="E131" s="6">
        <v>113</v>
      </c>
      <c r="F131" s="7" t="s">
        <v>61</v>
      </c>
      <c r="G131" s="8">
        <v>32046</v>
      </c>
      <c r="H131" s="9" t="s">
        <v>57</v>
      </c>
      <c r="I131" s="5"/>
      <c r="J131" s="10">
        <f t="shared" si="4"/>
        <v>69.47628865979381</v>
      </c>
      <c r="K131" s="11" t="s">
        <v>3</v>
      </c>
      <c r="L131" s="55"/>
    </row>
    <row r="132" spans="1:12" ht="12.75">
      <c r="A132" s="11" t="s">
        <v>365</v>
      </c>
      <c r="B132" s="11" t="s">
        <v>191</v>
      </c>
      <c r="C132" s="11" t="s">
        <v>253</v>
      </c>
      <c r="D132" s="15">
        <v>1.25</v>
      </c>
      <c r="E132" s="6">
        <v>2</v>
      </c>
      <c r="F132" s="7" t="s">
        <v>77</v>
      </c>
      <c r="G132" s="8">
        <v>34309</v>
      </c>
      <c r="H132" s="9" t="s">
        <v>244</v>
      </c>
      <c r="I132" s="5">
        <v>2</v>
      </c>
      <c r="J132" s="10">
        <f>SUM((D132*3600)/((E132*60)+(F132)))</f>
        <v>30.201342281879196</v>
      </c>
      <c r="K132" s="11" t="s">
        <v>1</v>
      </c>
      <c r="L132" s="63"/>
    </row>
    <row r="133" spans="1:12" ht="12.75">
      <c r="A133" s="63" t="s">
        <v>365</v>
      </c>
      <c r="B133" s="63" t="s">
        <v>235</v>
      </c>
      <c r="C133" s="63" t="s">
        <v>253</v>
      </c>
      <c r="D133" s="15">
        <v>2.98</v>
      </c>
      <c r="E133" s="6">
        <v>5</v>
      </c>
      <c r="F133" s="7" t="s">
        <v>87</v>
      </c>
      <c r="G133" s="8">
        <v>37344</v>
      </c>
      <c r="H133" s="9" t="s">
        <v>123</v>
      </c>
      <c r="I133" s="5">
        <v>2</v>
      </c>
      <c r="J133" s="10">
        <f aca="true" t="shared" si="5" ref="J133:J163">SUM(D133*3600)/(E133*60+F133)</f>
        <v>33.63009404388715</v>
      </c>
      <c r="K133" s="11" t="s">
        <v>1</v>
      </c>
      <c r="L133" s="6"/>
    </row>
    <row r="134" spans="1:12" ht="12.75">
      <c r="A134" s="11" t="s">
        <v>68</v>
      </c>
      <c r="B134" s="11" t="s">
        <v>78</v>
      </c>
      <c r="C134" s="3" t="s">
        <v>57</v>
      </c>
      <c r="D134" s="15">
        <v>40.86</v>
      </c>
      <c r="E134" s="6">
        <v>30</v>
      </c>
      <c r="F134" s="7">
        <v>50</v>
      </c>
      <c r="G134" s="8">
        <v>36251</v>
      </c>
      <c r="H134" s="9" t="s">
        <v>57</v>
      </c>
      <c r="I134" s="5">
        <v>8</v>
      </c>
      <c r="J134" s="10">
        <f t="shared" si="5"/>
        <v>79.51135135135135</v>
      </c>
      <c r="K134" s="11" t="s">
        <v>2</v>
      </c>
      <c r="L134" s="6"/>
    </row>
    <row r="135" spans="1:12" ht="12.75">
      <c r="A135" s="11" t="s">
        <v>68</v>
      </c>
      <c r="B135" s="11" t="s">
        <v>623</v>
      </c>
      <c r="C135" s="11" t="s">
        <v>641</v>
      </c>
      <c r="D135" s="15">
        <v>52.99</v>
      </c>
      <c r="E135" s="6">
        <v>42</v>
      </c>
      <c r="F135" s="7" t="s">
        <v>70</v>
      </c>
      <c r="G135" s="8">
        <v>34926</v>
      </c>
      <c r="H135" s="9" t="s">
        <v>71</v>
      </c>
      <c r="I135" s="5">
        <v>3</v>
      </c>
      <c r="J135" s="10">
        <f t="shared" si="5"/>
        <v>75.2817679558011</v>
      </c>
      <c r="K135" s="11" t="s">
        <v>4</v>
      </c>
      <c r="L135" s="6"/>
    </row>
    <row r="136" spans="1:12" ht="12.75">
      <c r="A136" s="63" t="s">
        <v>68</v>
      </c>
      <c r="B136" s="63" t="s">
        <v>623</v>
      </c>
      <c r="C136" s="63" t="s">
        <v>57</v>
      </c>
      <c r="D136" s="15">
        <v>52.99</v>
      </c>
      <c r="E136" s="6">
        <v>34</v>
      </c>
      <c r="F136" s="7" t="s">
        <v>67</v>
      </c>
      <c r="G136" s="8">
        <v>29439</v>
      </c>
      <c r="H136" s="9" t="s">
        <v>57</v>
      </c>
      <c r="I136" s="5"/>
      <c r="J136" s="10">
        <f t="shared" si="5"/>
        <v>93.28312958435208</v>
      </c>
      <c r="K136" s="11" t="s">
        <v>7</v>
      </c>
      <c r="L136" s="6"/>
    </row>
    <row r="137" spans="1:12" ht="12.75">
      <c r="A137" s="63" t="s">
        <v>68</v>
      </c>
      <c r="B137" s="63" t="s">
        <v>64</v>
      </c>
      <c r="C137" s="63" t="s">
        <v>253</v>
      </c>
      <c r="D137" s="15">
        <v>17.16</v>
      </c>
      <c r="E137" s="22">
        <v>11</v>
      </c>
      <c r="F137" s="23" t="s">
        <v>67</v>
      </c>
      <c r="G137" s="24" t="s">
        <v>508</v>
      </c>
      <c r="H137" s="25" t="s">
        <v>373</v>
      </c>
      <c r="I137" s="26">
        <v>5</v>
      </c>
      <c r="J137" s="27">
        <f t="shared" si="5"/>
        <v>92.89624060150376</v>
      </c>
      <c r="K137" s="28" t="s">
        <v>11</v>
      </c>
      <c r="L137" s="6"/>
    </row>
    <row r="138" spans="1:12" ht="12.75">
      <c r="A138" s="11" t="s">
        <v>68</v>
      </c>
      <c r="B138" s="11" t="s">
        <v>74</v>
      </c>
      <c r="C138" s="3" t="s">
        <v>253</v>
      </c>
      <c r="D138" s="15">
        <v>24.15</v>
      </c>
      <c r="E138" s="22">
        <v>14</v>
      </c>
      <c r="F138" s="23" t="s">
        <v>69</v>
      </c>
      <c r="G138" s="24">
        <v>38079</v>
      </c>
      <c r="H138" s="25" t="s">
        <v>370</v>
      </c>
      <c r="I138" s="26">
        <v>5</v>
      </c>
      <c r="J138" s="27">
        <f t="shared" si="5"/>
        <v>99.93103448275862</v>
      </c>
      <c r="K138" s="11" t="s">
        <v>376</v>
      </c>
      <c r="L138" s="63"/>
    </row>
    <row r="139" spans="1:12" ht="12.75">
      <c r="A139" s="63" t="s">
        <v>638</v>
      </c>
      <c r="B139" s="63" t="s">
        <v>305</v>
      </c>
      <c r="C139" s="63" t="s">
        <v>253</v>
      </c>
      <c r="D139" s="56">
        <v>33.04</v>
      </c>
      <c r="E139" s="55">
        <v>28</v>
      </c>
      <c r="F139" s="57" t="s">
        <v>100</v>
      </c>
      <c r="G139" s="58">
        <v>37048</v>
      </c>
      <c r="H139" s="59" t="s">
        <v>315</v>
      </c>
      <c r="I139" s="60">
        <v>4</v>
      </c>
      <c r="J139" s="61">
        <f t="shared" si="5"/>
        <v>68.51612903225806</v>
      </c>
      <c r="K139" s="63" t="s">
        <v>321</v>
      </c>
      <c r="L139" s="6"/>
    </row>
    <row r="140" spans="1:12" ht="12.75">
      <c r="A140" s="63" t="s">
        <v>638</v>
      </c>
      <c r="B140" s="63" t="s">
        <v>295</v>
      </c>
      <c r="C140" s="82" t="s">
        <v>641</v>
      </c>
      <c r="D140" s="56">
        <v>10.375</v>
      </c>
      <c r="E140" s="55">
        <v>10</v>
      </c>
      <c r="F140" s="57" t="s">
        <v>113</v>
      </c>
      <c r="G140" s="58">
        <v>32876</v>
      </c>
      <c r="H140" s="59">
        <v>47525</v>
      </c>
      <c r="I140" s="60">
        <v>5</v>
      </c>
      <c r="J140" s="61">
        <f t="shared" si="5"/>
        <v>60.048231511254016</v>
      </c>
      <c r="K140" s="63" t="s">
        <v>20</v>
      </c>
      <c r="L140" s="6"/>
    </row>
    <row r="141" spans="1:12" ht="12.75">
      <c r="A141" s="11" t="s">
        <v>55</v>
      </c>
      <c r="B141" s="11" t="s">
        <v>623</v>
      </c>
      <c r="C141" s="11" t="s">
        <v>253</v>
      </c>
      <c r="D141" s="15">
        <v>5.58</v>
      </c>
      <c r="E141" s="6">
        <v>6</v>
      </c>
      <c r="F141" s="7" t="s">
        <v>102</v>
      </c>
      <c r="G141" s="8" t="s">
        <v>412</v>
      </c>
      <c r="H141" s="9" t="s">
        <v>413</v>
      </c>
      <c r="I141" s="5">
        <v>3</v>
      </c>
      <c r="J141" s="10">
        <f t="shared" si="5"/>
        <v>49.722772277227726</v>
      </c>
      <c r="K141" s="11" t="s">
        <v>16</v>
      </c>
      <c r="L141" s="63"/>
    </row>
    <row r="142" spans="1:12" ht="12.75">
      <c r="A142" s="11" t="s">
        <v>55</v>
      </c>
      <c r="B142" s="11" t="s">
        <v>623</v>
      </c>
      <c r="C142" s="11" t="s">
        <v>640</v>
      </c>
      <c r="D142" s="15">
        <v>5.58</v>
      </c>
      <c r="E142" s="6">
        <v>7</v>
      </c>
      <c r="F142" s="7" t="s">
        <v>115</v>
      </c>
      <c r="G142" s="8" t="s">
        <v>580</v>
      </c>
      <c r="H142" s="9" t="s">
        <v>429</v>
      </c>
      <c r="I142" s="5">
        <v>5</v>
      </c>
      <c r="J142" s="10">
        <f t="shared" si="5"/>
        <v>47.04449648711944</v>
      </c>
      <c r="K142" s="11" t="s">
        <v>1</v>
      </c>
      <c r="L142" s="63"/>
    </row>
    <row r="143" spans="1:12" ht="12.75">
      <c r="A143" s="11" t="s">
        <v>55</v>
      </c>
      <c r="B143" s="11" t="s">
        <v>60</v>
      </c>
      <c r="C143" s="3" t="s">
        <v>253</v>
      </c>
      <c r="D143" s="15">
        <v>12.71</v>
      </c>
      <c r="E143" s="6">
        <v>10</v>
      </c>
      <c r="F143" s="7" t="s">
        <v>82</v>
      </c>
      <c r="G143" s="8" t="s">
        <v>414</v>
      </c>
      <c r="H143" s="9" t="s">
        <v>300</v>
      </c>
      <c r="I143" s="5">
        <v>3</v>
      </c>
      <c r="J143" s="10">
        <f t="shared" si="5"/>
        <v>69.64383561643835</v>
      </c>
      <c r="K143" s="11" t="s">
        <v>16</v>
      </c>
      <c r="L143" s="6"/>
    </row>
    <row r="144" spans="1:12" ht="12.75">
      <c r="A144" s="11" t="s">
        <v>55</v>
      </c>
      <c r="B144" s="11" t="s">
        <v>60</v>
      </c>
      <c r="C144" s="3" t="s">
        <v>57</v>
      </c>
      <c r="D144" s="15">
        <v>12.71</v>
      </c>
      <c r="E144" s="6">
        <v>9</v>
      </c>
      <c r="F144" s="7" t="s">
        <v>95</v>
      </c>
      <c r="G144" s="8">
        <v>30645</v>
      </c>
      <c r="H144" s="9" t="s">
        <v>57</v>
      </c>
      <c r="I144" s="5"/>
      <c r="J144" s="10">
        <f t="shared" si="5"/>
        <v>76.38731218697829</v>
      </c>
      <c r="K144" s="11" t="s">
        <v>1</v>
      </c>
      <c r="L144" s="6"/>
    </row>
    <row r="145" spans="1:12" ht="12.75">
      <c r="A145" s="63" t="s">
        <v>298</v>
      </c>
      <c r="B145" s="63" t="s">
        <v>301</v>
      </c>
      <c r="C145" s="63" t="s">
        <v>253</v>
      </c>
      <c r="D145" s="15">
        <v>13.8</v>
      </c>
      <c r="E145" s="6">
        <v>14</v>
      </c>
      <c r="F145" s="7" t="s">
        <v>93</v>
      </c>
      <c r="G145" s="8">
        <v>36609</v>
      </c>
      <c r="H145" s="9" t="s">
        <v>299</v>
      </c>
      <c r="I145" s="5">
        <v>3</v>
      </c>
      <c r="J145" s="10">
        <f t="shared" si="5"/>
        <v>55.50837988826816</v>
      </c>
      <c r="K145" s="11" t="s">
        <v>16</v>
      </c>
      <c r="L145" s="6"/>
    </row>
    <row r="146" spans="1:13" ht="12.75">
      <c r="A146" s="63" t="s">
        <v>298</v>
      </c>
      <c r="B146" s="63" t="s">
        <v>301</v>
      </c>
      <c r="C146" s="63" t="s">
        <v>57</v>
      </c>
      <c r="D146" s="15">
        <v>13.8</v>
      </c>
      <c r="E146" s="6">
        <v>14</v>
      </c>
      <c r="F146" s="7" t="s">
        <v>91</v>
      </c>
      <c r="G146" s="8">
        <v>32736</v>
      </c>
      <c r="H146" s="9" t="s">
        <v>57</v>
      </c>
      <c r="I146" s="5"/>
      <c r="J146" s="10">
        <f t="shared" si="5"/>
        <v>59.07253269916766</v>
      </c>
      <c r="K146" s="11" t="s">
        <v>4</v>
      </c>
      <c r="L146" s="3"/>
      <c r="M146" s="3"/>
    </row>
    <row r="147" spans="1:12" ht="12.75">
      <c r="A147" s="11" t="s">
        <v>190</v>
      </c>
      <c r="B147" s="11" t="s">
        <v>636</v>
      </c>
      <c r="C147" s="11" t="s">
        <v>253</v>
      </c>
      <c r="D147" s="15">
        <v>75.52</v>
      </c>
      <c r="E147" s="6">
        <v>50</v>
      </c>
      <c r="F147" s="7" t="s">
        <v>90</v>
      </c>
      <c r="G147" s="8">
        <v>37884</v>
      </c>
      <c r="H147" s="9" t="s">
        <v>359</v>
      </c>
      <c r="I147" s="5">
        <v>5</v>
      </c>
      <c r="J147" s="10">
        <f t="shared" si="5"/>
        <v>89.5494071146245</v>
      </c>
      <c r="K147" s="9" t="s">
        <v>374</v>
      </c>
      <c r="L147" s="3"/>
    </row>
    <row r="148" spans="1:12" ht="12.75">
      <c r="A148" s="11" t="s">
        <v>190</v>
      </c>
      <c r="B148" s="11" t="s">
        <v>636</v>
      </c>
      <c r="C148" s="11" t="s">
        <v>57</v>
      </c>
      <c r="D148" s="15">
        <v>75.52</v>
      </c>
      <c r="E148" s="6">
        <v>48</v>
      </c>
      <c r="F148" s="7" t="s">
        <v>155</v>
      </c>
      <c r="G148" s="8">
        <v>32739</v>
      </c>
      <c r="H148" s="9" t="s">
        <v>57</v>
      </c>
      <c r="I148" s="5"/>
      <c r="J148" s="10">
        <f t="shared" si="5"/>
        <v>93.91088082901554</v>
      </c>
      <c r="K148" s="11" t="s">
        <v>7</v>
      </c>
      <c r="L148" s="3"/>
    </row>
    <row r="149" spans="1:12" ht="12.75">
      <c r="A149" s="11" t="s">
        <v>190</v>
      </c>
      <c r="B149" s="11" t="s">
        <v>198</v>
      </c>
      <c r="C149" s="11" t="s">
        <v>57</v>
      </c>
      <c r="D149" s="15">
        <v>58.31</v>
      </c>
      <c r="E149" s="6">
        <v>38</v>
      </c>
      <c r="F149" s="7" t="s">
        <v>61</v>
      </c>
      <c r="G149" s="8">
        <v>34895</v>
      </c>
      <c r="H149" s="9" t="s">
        <v>57</v>
      </c>
      <c r="I149" s="5"/>
      <c r="J149" s="10">
        <f t="shared" si="5"/>
        <v>91.66637554585152</v>
      </c>
      <c r="K149" s="11" t="s">
        <v>1</v>
      </c>
      <c r="L149" s="3"/>
    </row>
    <row r="150" spans="1:12" ht="12.75">
      <c r="A150" s="11" t="s">
        <v>190</v>
      </c>
      <c r="B150" s="11" t="s">
        <v>623</v>
      </c>
      <c r="C150" s="11" t="s">
        <v>57</v>
      </c>
      <c r="D150" s="15">
        <v>173.32</v>
      </c>
      <c r="E150" s="6">
        <v>109</v>
      </c>
      <c r="F150" s="7" t="s">
        <v>155</v>
      </c>
      <c r="G150" s="8">
        <v>31195</v>
      </c>
      <c r="H150" s="9" t="s">
        <v>57</v>
      </c>
      <c r="I150" s="5"/>
      <c r="J150" s="10">
        <f t="shared" si="5"/>
        <v>95.18718535469108</v>
      </c>
      <c r="K150" s="11" t="s">
        <v>24</v>
      </c>
      <c r="L150" s="6"/>
    </row>
    <row r="151" spans="1:12" ht="12.75">
      <c r="A151" s="11" t="s">
        <v>190</v>
      </c>
      <c r="B151" s="28" t="s">
        <v>195</v>
      </c>
      <c r="C151" s="11" t="s">
        <v>57</v>
      </c>
      <c r="D151" s="15">
        <v>120.39</v>
      </c>
      <c r="E151" s="6">
        <v>81</v>
      </c>
      <c r="F151" s="7" t="s">
        <v>56</v>
      </c>
      <c r="G151" s="8">
        <v>32346</v>
      </c>
      <c r="H151" s="9" t="s">
        <v>57</v>
      </c>
      <c r="I151" s="5"/>
      <c r="J151" s="10">
        <f t="shared" si="5"/>
        <v>89.06781750924785</v>
      </c>
      <c r="K151" s="11" t="s">
        <v>22</v>
      </c>
      <c r="L151" s="6"/>
    </row>
    <row r="152" spans="1:12" ht="12.75">
      <c r="A152" s="63" t="s">
        <v>190</v>
      </c>
      <c r="B152" s="63" t="s">
        <v>191</v>
      </c>
      <c r="C152" s="63" t="s">
        <v>641</v>
      </c>
      <c r="D152" s="56">
        <v>52.04</v>
      </c>
      <c r="E152" s="55">
        <v>52</v>
      </c>
      <c r="F152" s="57" t="s">
        <v>167</v>
      </c>
      <c r="G152" s="58">
        <v>36680</v>
      </c>
      <c r="H152" s="59" t="s">
        <v>219</v>
      </c>
      <c r="I152" s="60">
        <v>10</v>
      </c>
      <c r="J152" s="61">
        <f t="shared" si="5"/>
        <v>59.72075231112528</v>
      </c>
      <c r="K152" s="63" t="s">
        <v>1</v>
      </c>
      <c r="L152" s="6"/>
    </row>
    <row r="153" spans="1:12" ht="12.75">
      <c r="A153" s="11" t="s">
        <v>190</v>
      </c>
      <c r="B153" s="11" t="s">
        <v>220</v>
      </c>
      <c r="C153" s="11" t="s">
        <v>253</v>
      </c>
      <c r="D153" s="15">
        <v>26.09</v>
      </c>
      <c r="E153" s="6">
        <v>26</v>
      </c>
      <c r="F153" s="7" t="s">
        <v>126</v>
      </c>
      <c r="G153" s="8" t="s">
        <v>516</v>
      </c>
      <c r="H153" s="9" t="s">
        <v>356</v>
      </c>
      <c r="I153" s="5">
        <v>4</v>
      </c>
      <c r="J153" s="10">
        <f t="shared" si="5"/>
        <v>59.862332695984705</v>
      </c>
      <c r="K153" s="11" t="s">
        <v>1</v>
      </c>
      <c r="L153" s="6"/>
    </row>
    <row r="154" spans="1:12" ht="12.75">
      <c r="A154" s="11" t="s">
        <v>190</v>
      </c>
      <c r="B154" s="11" t="s">
        <v>220</v>
      </c>
      <c r="C154" s="11" t="s">
        <v>57</v>
      </c>
      <c r="D154" s="15">
        <v>26.09</v>
      </c>
      <c r="E154" s="6">
        <v>25</v>
      </c>
      <c r="F154" s="7" t="s">
        <v>70</v>
      </c>
      <c r="G154" s="8">
        <v>36780</v>
      </c>
      <c r="H154" s="9" t="s">
        <v>57</v>
      </c>
      <c r="I154" s="5">
        <v>10</v>
      </c>
      <c r="J154" s="10">
        <f t="shared" si="5"/>
        <v>62.03698811096433</v>
      </c>
      <c r="K154" s="11" t="s">
        <v>1</v>
      </c>
      <c r="L154" s="6"/>
    </row>
    <row r="155" spans="1:12" ht="12.75">
      <c r="A155" s="11" t="s">
        <v>190</v>
      </c>
      <c r="B155" s="11" t="s">
        <v>210</v>
      </c>
      <c r="C155" s="11" t="s">
        <v>641</v>
      </c>
      <c r="D155" s="15">
        <v>28.91</v>
      </c>
      <c r="E155" s="6">
        <v>29</v>
      </c>
      <c r="F155" s="7">
        <v>56</v>
      </c>
      <c r="G155" s="8">
        <v>35616</v>
      </c>
      <c r="H155" s="9">
        <v>47851</v>
      </c>
      <c r="I155" s="5">
        <v>8</v>
      </c>
      <c r="J155" s="10">
        <f t="shared" si="5"/>
        <v>57.948775055679285</v>
      </c>
      <c r="K155" s="11" t="s">
        <v>1</v>
      </c>
      <c r="L155" s="3" t="e">
        <f>IF(E155="","",IF(E155*60+F155&lt;#REF!*60+#REF!,"F",""))</f>
        <v>#REF!</v>
      </c>
    </row>
    <row r="156" spans="1:12" ht="12.75">
      <c r="A156" s="11" t="s">
        <v>190</v>
      </c>
      <c r="B156" s="11" t="s">
        <v>210</v>
      </c>
      <c r="C156" s="11" t="s">
        <v>57</v>
      </c>
      <c r="D156" s="15">
        <v>28.91</v>
      </c>
      <c r="E156" s="6">
        <v>26</v>
      </c>
      <c r="F156" s="7" t="s">
        <v>155</v>
      </c>
      <c r="G156" s="8">
        <v>34230</v>
      </c>
      <c r="H156" s="9" t="s">
        <v>57</v>
      </c>
      <c r="I156" s="5">
        <v>9</v>
      </c>
      <c r="J156" s="10">
        <f t="shared" si="5"/>
        <v>66.08</v>
      </c>
      <c r="K156" s="11" t="s">
        <v>24</v>
      </c>
      <c r="L156" s="48" t="s">
        <v>593</v>
      </c>
    </row>
    <row r="157" spans="1:12" ht="12.75">
      <c r="A157" s="63" t="s">
        <v>190</v>
      </c>
      <c r="B157" s="63" t="s">
        <v>119</v>
      </c>
      <c r="C157" s="63" t="s">
        <v>57</v>
      </c>
      <c r="D157" s="15">
        <v>77.89</v>
      </c>
      <c r="E157" s="6">
        <v>51</v>
      </c>
      <c r="F157" s="7" t="s">
        <v>99</v>
      </c>
      <c r="G157" s="8">
        <v>34922</v>
      </c>
      <c r="H157" s="9" t="s">
        <v>57</v>
      </c>
      <c r="I157" s="5"/>
      <c r="J157" s="10">
        <f t="shared" si="5"/>
        <v>90.6869340232859</v>
      </c>
      <c r="K157" s="11" t="s">
        <v>4</v>
      </c>
      <c r="L157" s="6"/>
    </row>
    <row r="158" spans="1:12" ht="12.75">
      <c r="A158" s="11" t="s">
        <v>190</v>
      </c>
      <c r="B158" s="11" t="s">
        <v>637</v>
      </c>
      <c r="C158" s="64" t="s">
        <v>641</v>
      </c>
      <c r="D158" s="15">
        <v>57.48</v>
      </c>
      <c r="E158" s="6">
        <v>43</v>
      </c>
      <c r="F158" s="7">
        <v>31</v>
      </c>
      <c r="G158" s="8">
        <v>36545</v>
      </c>
      <c r="H158" s="9" t="s">
        <v>206</v>
      </c>
      <c r="I158" s="5">
        <v>9</v>
      </c>
      <c r="J158" s="10">
        <f t="shared" si="5"/>
        <v>79.25239371888165</v>
      </c>
      <c r="K158" s="11" t="s">
        <v>1</v>
      </c>
      <c r="L158" s="6"/>
    </row>
    <row r="159" spans="1:12" ht="12.75">
      <c r="A159" s="11" t="s">
        <v>190</v>
      </c>
      <c r="B159" s="11" t="s">
        <v>637</v>
      </c>
      <c r="C159" s="11" t="s">
        <v>57</v>
      </c>
      <c r="D159" s="15">
        <v>57.48</v>
      </c>
      <c r="E159" s="6">
        <v>44</v>
      </c>
      <c r="F159" s="7" t="s">
        <v>203</v>
      </c>
      <c r="G159" s="8">
        <v>29777</v>
      </c>
      <c r="H159" s="9" t="s">
        <v>57</v>
      </c>
      <c r="I159" s="5"/>
      <c r="J159" s="10">
        <f t="shared" si="5"/>
        <v>76.69681245366938</v>
      </c>
      <c r="K159" s="11" t="s">
        <v>4</v>
      </c>
      <c r="L159" s="6"/>
    </row>
    <row r="160" spans="1:12" ht="12.75">
      <c r="A160" s="11" t="s">
        <v>213</v>
      </c>
      <c r="B160" s="11" t="s">
        <v>215</v>
      </c>
      <c r="C160" s="11" t="s">
        <v>253</v>
      </c>
      <c r="D160" s="15">
        <v>11.32</v>
      </c>
      <c r="E160" s="6">
        <v>9</v>
      </c>
      <c r="F160" s="7" t="s">
        <v>204</v>
      </c>
      <c r="G160" s="8">
        <v>34052</v>
      </c>
      <c r="H160" s="9" t="s">
        <v>216</v>
      </c>
      <c r="I160" s="5"/>
      <c r="J160" s="10">
        <f t="shared" si="5"/>
        <v>68.95431472081218</v>
      </c>
      <c r="K160" s="11" t="s">
        <v>1</v>
      </c>
      <c r="L160" s="6"/>
    </row>
    <row r="161" spans="1:12" ht="12.75">
      <c r="A161" s="11" t="s">
        <v>213</v>
      </c>
      <c r="B161" s="11" t="s">
        <v>215</v>
      </c>
      <c r="C161" s="11" t="s">
        <v>57</v>
      </c>
      <c r="D161" s="15">
        <v>11.32</v>
      </c>
      <c r="E161" s="6">
        <v>19</v>
      </c>
      <c r="F161" s="7" t="s">
        <v>95</v>
      </c>
      <c r="G161" s="8">
        <v>31481</v>
      </c>
      <c r="H161" s="9" t="s">
        <v>57</v>
      </c>
      <c r="I161" s="5"/>
      <c r="J161" s="10">
        <f t="shared" si="5"/>
        <v>33.9883236030025</v>
      </c>
      <c r="K161" s="11" t="s">
        <v>1</v>
      </c>
      <c r="L161" s="55"/>
    </row>
    <row r="162" spans="1:12" ht="12.75">
      <c r="A162" s="11" t="s">
        <v>389</v>
      </c>
      <c r="B162" s="11" t="s">
        <v>269</v>
      </c>
      <c r="C162" s="11" t="s">
        <v>57</v>
      </c>
      <c r="D162" s="15">
        <v>158.075</v>
      </c>
      <c r="E162" s="6">
        <v>164</v>
      </c>
      <c r="F162" s="7">
        <v>25</v>
      </c>
      <c r="G162" s="8">
        <v>36576</v>
      </c>
      <c r="H162" s="9" t="s">
        <v>57</v>
      </c>
      <c r="I162" s="5">
        <v>9</v>
      </c>
      <c r="J162" s="10">
        <f t="shared" si="5"/>
        <v>57.68575772934617</v>
      </c>
      <c r="K162" s="11" t="s">
        <v>1</v>
      </c>
      <c r="L162" s="6"/>
    </row>
    <row r="163" spans="1:12" ht="12.75">
      <c r="A163" s="11" t="s">
        <v>209</v>
      </c>
      <c r="B163" s="11" t="s">
        <v>198</v>
      </c>
      <c r="C163" s="11" t="s">
        <v>57</v>
      </c>
      <c r="D163" s="15">
        <v>63.11</v>
      </c>
      <c r="E163" s="48">
        <v>60</v>
      </c>
      <c r="F163" s="49" t="s">
        <v>90</v>
      </c>
      <c r="G163" s="50" t="s">
        <v>612</v>
      </c>
      <c r="H163" s="51" t="s">
        <v>57</v>
      </c>
      <c r="I163" s="52">
        <v>10</v>
      </c>
      <c r="J163" s="53">
        <f t="shared" si="5"/>
        <v>62.48514851485149</v>
      </c>
      <c r="K163" s="54" t="s">
        <v>28</v>
      </c>
      <c r="L163" s="6"/>
    </row>
    <row r="164" spans="1:12" ht="12.75">
      <c r="A164" s="11" t="s">
        <v>627</v>
      </c>
      <c r="B164" s="11" t="s">
        <v>85</v>
      </c>
      <c r="C164" s="3" t="s">
        <v>253</v>
      </c>
      <c r="D164" s="47">
        <v>21.975</v>
      </c>
      <c r="E164" s="48">
        <v>19</v>
      </c>
      <c r="F164" s="49" t="s">
        <v>84</v>
      </c>
      <c r="G164" s="50" t="s">
        <v>610</v>
      </c>
      <c r="H164" s="51" t="s">
        <v>611</v>
      </c>
      <c r="I164" s="52">
        <v>3</v>
      </c>
      <c r="J164" s="53">
        <f>SUM((D164*3600)/((E164*60)+(F164)))</f>
        <v>67.04237288135593</v>
      </c>
      <c r="K164" s="54" t="s">
        <v>5</v>
      </c>
      <c r="L164" s="6"/>
    </row>
    <row r="165" spans="1:12" ht="12.75">
      <c r="A165" s="11" t="s">
        <v>627</v>
      </c>
      <c r="B165" s="11" t="s">
        <v>128</v>
      </c>
      <c r="C165" s="3" t="s">
        <v>253</v>
      </c>
      <c r="D165" s="15">
        <v>11.68</v>
      </c>
      <c r="E165" s="6">
        <v>11</v>
      </c>
      <c r="F165" s="7" t="s">
        <v>58</v>
      </c>
      <c r="G165" s="8">
        <v>36784</v>
      </c>
      <c r="H165" s="9" t="s">
        <v>131</v>
      </c>
      <c r="I165" s="32">
        <v>2</v>
      </c>
      <c r="J165" s="10" t="e">
        <f>SUM((#REF!*3600)/((E165*60)+(F165)))</f>
        <v>#REF!</v>
      </c>
      <c r="K165" s="11" t="s">
        <v>12</v>
      </c>
      <c r="L165" s="6"/>
    </row>
    <row r="166" spans="1:12" ht="12.75">
      <c r="A166" s="11" t="s">
        <v>192</v>
      </c>
      <c r="B166" s="11" t="s">
        <v>198</v>
      </c>
      <c r="C166" s="11" t="s">
        <v>57</v>
      </c>
      <c r="D166" s="15">
        <v>14</v>
      </c>
      <c r="E166" s="6">
        <v>12</v>
      </c>
      <c r="F166" s="7" t="s">
        <v>65</v>
      </c>
      <c r="G166" s="24" t="s">
        <v>600</v>
      </c>
      <c r="H166" s="25" t="s">
        <v>57</v>
      </c>
      <c r="I166" s="26">
        <v>10</v>
      </c>
      <c r="J166" s="10">
        <f aca="true" t="shared" si="6" ref="J166:J174">SUM(D166*3600)/(E166*60+F166)</f>
        <v>65.79634464751958</v>
      </c>
      <c r="K166" s="28" t="s">
        <v>1</v>
      </c>
      <c r="L166" s="6"/>
    </row>
    <row r="167" spans="1:12" ht="12.75">
      <c r="A167" s="11" t="s">
        <v>192</v>
      </c>
      <c r="B167" s="11" t="s">
        <v>64</v>
      </c>
      <c r="C167" s="11" t="s">
        <v>57</v>
      </c>
      <c r="D167" s="15">
        <v>65.375</v>
      </c>
      <c r="E167" s="6">
        <v>44</v>
      </c>
      <c r="F167" s="7" t="s">
        <v>116</v>
      </c>
      <c r="G167" s="8">
        <v>34524</v>
      </c>
      <c r="H167" s="9" t="s">
        <v>57</v>
      </c>
      <c r="I167" s="5"/>
      <c r="J167" s="10">
        <f t="shared" si="6"/>
        <v>88.47744360902256</v>
      </c>
      <c r="K167" s="11" t="s">
        <v>1</v>
      </c>
      <c r="L167" s="63"/>
    </row>
    <row r="168" spans="1:12" ht="12.75">
      <c r="A168" s="11" t="s">
        <v>279</v>
      </c>
      <c r="B168" s="11" t="s">
        <v>268</v>
      </c>
      <c r="C168" s="11" t="s">
        <v>253</v>
      </c>
      <c r="D168" s="15">
        <v>52.08</v>
      </c>
      <c r="E168" s="6">
        <v>54</v>
      </c>
      <c r="F168" s="7" t="s">
        <v>107</v>
      </c>
      <c r="G168" s="8">
        <v>37764</v>
      </c>
      <c r="H168" s="9" t="s">
        <v>361</v>
      </c>
      <c r="I168" s="5">
        <v>5</v>
      </c>
      <c r="J168" s="10">
        <f t="shared" si="6"/>
        <v>57.45878026356114</v>
      </c>
      <c r="K168" s="11" t="s">
        <v>12</v>
      </c>
      <c r="L168" s="6"/>
    </row>
    <row r="169" spans="1:12" ht="12.75">
      <c r="A169" s="11" t="s">
        <v>279</v>
      </c>
      <c r="B169" s="11" t="s">
        <v>268</v>
      </c>
      <c r="C169" s="11" t="s">
        <v>57</v>
      </c>
      <c r="D169" s="15">
        <v>52.08</v>
      </c>
      <c r="E169" s="6">
        <v>44</v>
      </c>
      <c r="F169" s="7" t="s">
        <v>196</v>
      </c>
      <c r="G169" s="8" t="s">
        <v>460</v>
      </c>
      <c r="H169" s="9" t="s">
        <v>57</v>
      </c>
      <c r="I169" s="5">
        <v>9</v>
      </c>
      <c r="J169" s="10">
        <f t="shared" si="6"/>
        <v>70.45772266065389</v>
      </c>
      <c r="K169" s="11" t="s">
        <v>366</v>
      </c>
      <c r="L169" s="63"/>
    </row>
    <row r="170" spans="1:12" ht="12.75">
      <c r="A170" s="63" t="s">
        <v>279</v>
      </c>
      <c r="B170" s="63" t="s">
        <v>83</v>
      </c>
      <c r="C170" s="63" t="s">
        <v>57</v>
      </c>
      <c r="D170" s="15">
        <v>33.31</v>
      </c>
      <c r="E170" s="6">
        <v>24</v>
      </c>
      <c r="F170" s="7" t="s">
        <v>102</v>
      </c>
      <c r="G170" s="8">
        <v>32539</v>
      </c>
      <c r="H170" s="9" t="s">
        <v>57</v>
      </c>
      <c r="I170" s="5"/>
      <c r="J170" s="10">
        <f t="shared" si="6"/>
        <v>80.80592991913747</v>
      </c>
      <c r="K170" s="11" t="s">
        <v>11</v>
      </c>
      <c r="L170" s="6"/>
    </row>
    <row r="171" spans="1:12" ht="12.75">
      <c r="A171" s="11" t="s">
        <v>279</v>
      </c>
      <c r="B171" s="11" t="s">
        <v>109</v>
      </c>
      <c r="C171" s="64" t="s">
        <v>641</v>
      </c>
      <c r="D171" s="15">
        <v>39.14</v>
      </c>
      <c r="E171" s="6">
        <v>37</v>
      </c>
      <c r="F171" s="7" t="s">
        <v>76</v>
      </c>
      <c r="G171" s="8">
        <v>30570</v>
      </c>
      <c r="H171" s="9">
        <v>50013</v>
      </c>
      <c r="I171" s="5">
        <v>11</v>
      </c>
      <c r="J171" s="10">
        <f t="shared" si="6"/>
        <v>62.07224669603524</v>
      </c>
      <c r="K171" s="11" t="s">
        <v>4</v>
      </c>
      <c r="L171" s="6"/>
    </row>
    <row r="172" spans="1:12" ht="12.75">
      <c r="A172" s="63" t="s">
        <v>279</v>
      </c>
      <c r="B172" s="63" t="s">
        <v>303</v>
      </c>
      <c r="C172" s="63" t="s">
        <v>57</v>
      </c>
      <c r="D172" s="15">
        <v>11.96</v>
      </c>
      <c r="E172" s="55">
        <v>12</v>
      </c>
      <c r="F172" s="57" t="s">
        <v>167</v>
      </c>
      <c r="G172" s="58">
        <v>31143</v>
      </c>
      <c r="H172" s="59" t="s">
        <v>57</v>
      </c>
      <c r="I172" s="60"/>
      <c r="J172" s="61">
        <f t="shared" si="6"/>
        <v>58.42062415196744</v>
      </c>
      <c r="K172" s="63" t="s">
        <v>34</v>
      </c>
      <c r="L172" s="6"/>
    </row>
    <row r="173" spans="1:13" ht="12.75">
      <c r="A173" s="63" t="s">
        <v>279</v>
      </c>
      <c r="B173" s="63" t="s">
        <v>74</v>
      </c>
      <c r="C173" s="63" t="s">
        <v>57</v>
      </c>
      <c r="D173" s="15">
        <v>36.79</v>
      </c>
      <c r="E173" s="6">
        <v>33</v>
      </c>
      <c r="F173" s="7" t="s">
        <v>98</v>
      </c>
      <c r="G173" s="8">
        <v>31081</v>
      </c>
      <c r="H173" s="9" t="s">
        <v>57</v>
      </c>
      <c r="I173" s="5"/>
      <c r="J173" s="10">
        <f t="shared" si="6"/>
        <v>65.99103139013452</v>
      </c>
      <c r="K173" s="11" t="s">
        <v>6</v>
      </c>
      <c r="L173" s="63"/>
      <c r="M173" s="63" t="s">
        <v>20</v>
      </c>
    </row>
    <row r="174" spans="1:12" ht="12.75">
      <c r="A174" s="63" t="s">
        <v>639</v>
      </c>
      <c r="B174" s="63" t="s">
        <v>302</v>
      </c>
      <c r="C174" s="63" t="s">
        <v>57</v>
      </c>
      <c r="D174" s="56">
        <v>7.01</v>
      </c>
      <c r="E174" s="55">
        <v>9</v>
      </c>
      <c r="F174" s="57" t="s">
        <v>90</v>
      </c>
      <c r="G174" s="58" t="s">
        <v>553</v>
      </c>
      <c r="H174" s="59" t="s">
        <v>57</v>
      </c>
      <c r="I174" s="60">
        <v>10</v>
      </c>
      <c r="J174" s="61">
        <f t="shared" si="6"/>
        <v>43.8125</v>
      </c>
      <c r="K174" s="63" t="s">
        <v>552</v>
      </c>
      <c r="L174" s="63"/>
    </row>
    <row r="175" spans="1:12" ht="12.75">
      <c r="A175" s="11" t="s">
        <v>259</v>
      </c>
      <c r="B175" s="11" t="s">
        <v>631</v>
      </c>
      <c r="C175" s="11" t="s">
        <v>57</v>
      </c>
      <c r="D175" s="15">
        <v>9.55</v>
      </c>
      <c r="E175" s="6">
        <v>10</v>
      </c>
      <c r="F175" s="7" t="s">
        <v>124</v>
      </c>
      <c r="G175" s="8">
        <v>37107</v>
      </c>
      <c r="H175" s="9" t="s">
        <v>57</v>
      </c>
      <c r="I175" s="5">
        <v>10</v>
      </c>
      <c r="J175" s="10">
        <f>SUM((D175*3600)/((E175*60)+(F175)))</f>
        <v>52.64931087289433</v>
      </c>
      <c r="K175" s="11" t="s">
        <v>24</v>
      </c>
      <c r="L175" s="63"/>
    </row>
    <row r="176" spans="1:12" ht="12.75">
      <c r="A176" s="11" t="s">
        <v>259</v>
      </c>
      <c r="B176" s="11" t="s">
        <v>243</v>
      </c>
      <c r="C176" s="11" t="s">
        <v>641</v>
      </c>
      <c r="D176" s="15">
        <v>18.58</v>
      </c>
      <c r="E176" s="6">
        <v>22</v>
      </c>
      <c r="F176" s="7" t="s">
        <v>61</v>
      </c>
      <c r="G176" s="8">
        <v>32382</v>
      </c>
      <c r="H176" s="9">
        <v>47621</v>
      </c>
      <c r="I176" s="5">
        <v>11</v>
      </c>
      <c r="J176" s="10">
        <f>SUM((D176*3600)/((E176*60)+(F176)))</f>
        <v>50.29172932330827</v>
      </c>
      <c r="K176" s="11" t="s">
        <v>2</v>
      </c>
      <c r="L176" s="63"/>
    </row>
    <row r="177" spans="1:12" ht="12.75">
      <c r="A177" s="63" t="s">
        <v>291</v>
      </c>
      <c r="B177" s="63" t="s">
        <v>292</v>
      </c>
      <c r="C177" s="82" t="s">
        <v>641</v>
      </c>
      <c r="D177" s="56">
        <v>6.29</v>
      </c>
      <c r="E177" s="55">
        <v>5</v>
      </c>
      <c r="F177" s="57" t="s">
        <v>84</v>
      </c>
      <c r="G177" s="58" t="s">
        <v>562</v>
      </c>
      <c r="H177" s="59" t="s">
        <v>572</v>
      </c>
      <c r="I177" s="60">
        <v>6</v>
      </c>
      <c r="J177" s="61">
        <f>SUM(D177*3600)/(E177*60+F177)</f>
        <v>66.6</v>
      </c>
      <c r="K177" s="63" t="s">
        <v>12</v>
      </c>
      <c r="L177" s="6"/>
    </row>
    <row r="178" spans="1:12" ht="12.75">
      <c r="A178" s="11" t="s">
        <v>291</v>
      </c>
      <c r="B178" s="11" t="s">
        <v>636</v>
      </c>
      <c r="C178" s="11" t="s">
        <v>253</v>
      </c>
      <c r="D178" s="15">
        <v>26.94</v>
      </c>
      <c r="E178" s="6">
        <v>25</v>
      </c>
      <c r="F178" s="7" t="s">
        <v>107</v>
      </c>
      <c r="G178" s="8" t="s">
        <v>499</v>
      </c>
      <c r="H178" s="9" t="s">
        <v>501</v>
      </c>
      <c r="I178" s="5">
        <v>3</v>
      </c>
      <c r="J178" s="10">
        <f>SUM(D178*3600)/(E178*60+F178)</f>
        <v>63.679579776756405</v>
      </c>
      <c r="K178" s="11" t="s">
        <v>12</v>
      </c>
      <c r="L178" s="6"/>
    </row>
    <row r="179" spans="1:12" ht="12.75">
      <c r="A179" s="11" t="s">
        <v>291</v>
      </c>
      <c r="B179" s="11" t="s">
        <v>636</v>
      </c>
      <c r="C179" s="11" t="s">
        <v>57</v>
      </c>
      <c r="D179" s="15">
        <v>26.94</v>
      </c>
      <c r="E179" s="6">
        <v>18</v>
      </c>
      <c r="F179" s="7" t="s">
        <v>203</v>
      </c>
      <c r="G179" s="8">
        <v>34541</v>
      </c>
      <c r="H179" s="9" t="s">
        <v>57</v>
      </c>
      <c r="I179" s="5"/>
      <c r="J179" s="10">
        <f>SUM(D179*3600)/(E179*60+F179)</f>
        <v>85.22319859402461</v>
      </c>
      <c r="K179" s="11" t="s">
        <v>4</v>
      </c>
      <c r="L179" s="6"/>
    </row>
    <row r="180" spans="1:12" ht="12.75">
      <c r="A180" s="62" t="s">
        <v>402</v>
      </c>
      <c r="B180" s="63" t="s">
        <v>197</v>
      </c>
      <c r="C180" s="63" t="s">
        <v>253</v>
      </c>
      <c r="D180" s="15">
        <v>13.8</v>
      </c>
      <c r="E180" s="6">
        <v>10</v>
      </c>
      <c r="F180" s="7" t="s">
        <v>81</v>
      </c>
      <c r="G180" s="8" t="s">
        <v>420</v>
      </c>
      <c r="H180" s="9" t="s">
        <v>337</v>
      </c>
      <c r="I180" s="5">
        <v>5</v>
      </c>
      <c r="J180" s="10">
        <f>SUM(D180*3600)/(E180*60+F180)</f>
        <v>76.78516228748067</v>
      </c>
      <c r="K180" s="28" t="s">
        <v>1</v>
      </c>
      <c r="L180" s="6"/>
    </row>
    <row r="181" spans="1:12" ht="12.75">
      <c r="A181" s="11" t="s">
        <v>230</v>
      </c>
      <c r="B181" s="11" t="s">
        <v>202</v>
      </c>
      <c r="C181" s="11" t="s">
        <v>253</v>
      </c>
      <c r="D181" s="15">
        <v>20.2625</v>
      </c>
      <c r="E181" s="6">
        <v>21</v>
      </c>
      <c r="F181" s="7" t="s">
        <v>59</v>
      </c>
      <c r="G181" s="8">
        <v>36564</v>
      </c>
      <c r="H181" s="9" t="s">
        <v>229</v>
      </c>
      <c r="I181" s="5">
        <v>2</v>
      </c>
      <c r="J181" s="10">
        <f>SUM((D181*3600)/((E181*60)+(F181)))</f>
        <v>55.513698630136986</v>
      </c>
      <c r="K181" s="11" t="s">
        <v>1</v>
      </c>
      <c r="L181" s="22"/>
    </row>
    <row r="182" spans="1:12" ht="12.75">
      <c r="A182" s="3" t="s">
        <v>625</v>
      </c>
      <c r="B182" s="11" t="s">
        <v>64</v>
      </c>
      <c r="C182" s="21" t="s">
        <v>641</v>
      </c>
      <c r="D182" s="15">
        <v>36.81</v>
      </c>
      <c r="E182" s="6">
        <v>38</v>
      </c>
      <c r="F182" s="7" t="s">
        <v>117</v>
      </c>
      <c r="G182" s="8" t="s">
        <v>575</v>
      </c>
      <c r="H182" s="9" t="s">
        <v>576</v>
      </c>
      <c r="I182" s="5">
        <v>8</v>
      </c>
      <c r="J182" s="10">
        <f aca="true" t="shared" si="7" ref="J182:J187">SUM(D182*3600)/(E182*60+F182)</f>
        <v>58.04467805519054</v>
      </c>
      <c r="K182" s="11" t="s">
        <v>8</v>
      </c>
      <c r="L182" s="63"/>
    </row>
    <row r="183" spans="1:12" ht="12.75">
      <c r="A183" s="3" t="s">
        <v>625</v>
      </c>
      <c r="B183" s="11" t="s">
        <v>64</v>
      </c>
      <c r="C183" s="3" t="s">
        <v>253</v>
      </c>
      <c r="D183" s="15">
        <v>36.81</v>
      </c>
      <c r="E183" s="6">
        <v>52</v>
      </c>
      <c r="F183" s="7" t="s">
        <v>88</v>
      </c>
      <c r="G183" s="8" t="s">
        <v>408</v>
      </c>
      <c r="H183" s="9" t="s">
        <v>409</v>
      </c>
      <c r="I183" s="5">
        <v>4</v>
      </c>
      <c r="J183" s="10">
        <f t="shared" si="7"/>
        <v>41.97529299968324</v>
      </c>
      <c r="K183" s="11" t="s">
        <v>35</v>
      </c>
      <c r="L183" s="63"/>
    </row>
    <row r="184" spans="1:12" ht="12.75">
      <c r="A184" s="11" t="s">
        <v>275</v>
      </c>
      <c r="B184" s="11" t="s">
        <v>268</v>
      </c>
      <c r="C184" s="11" t="s">
        <v>253</v>
      </c>
      <c r="D184" s="15">
        <v>18.8</v>
      </c>
      <c r="E184" s="6">
        <v>26</v>
      </c>
      <c r="F184" s="7" t="s">
        <v>73</v>
      </c>
      <c r="G184" s="8">
        <v>33832</v>
      </c>
      <c r="H184" s="9" t="s">
        <v>212</v>
      </c>
      <c r="I184" s="5">
        <v>8</v>
      </c>
      <c r="J184" s="10">
        <f t="shared" si="7"/>
        <v>42.35294117647059</v>
      </c>
      <c r="K184" s="11" t="s">
        <v>6</v>
      </c>
      <c r="L184" s="63"/>
    </row>
    <row r="185" spans="1:12" ht="12.75">
      <c r="A185" s="11" t="s">
        <v>275</v>
      </c>
      <c r="B185" s="11" t="s">
        <v>268</v>
      </c>
      <c r="C185" s="11" t="s">
        <v>57</v>
      </c>
      <c r="D185" s="15">
        <v>18.8</v>
      </c>
      <c r="E185" s="6">
        <v>24</v>
      </c>
      <c r="F185" s="7" t="s">
        <v>87</v>
      </c>
      <c r="G185" s="8">
        <v>33769</v>
      </c>
      <c r="H185" s="9" t="s">
        <v>57</v>
      </c>
      <c r="I185" s="5"/>
      <c r="J185" s="10">
        <f t="shared" si="7"/>
        <v>46.38793694311172</v>
      </c>
      <c r="K185" s="11" t="s">
        <v>25</v>
      </c>
      <c r="L185" s="22"/>
    </row>
    <row r="186" spans="1:12" ht="12.75">
      <c r="A186" s="11" t="s">
        <v>275</v>
      </c>
      <c r="B186" s="11" t="s">
        <v>276</v>
      </c>
      <c r="C186" s="11" t="s">
        <v>253</v>
      </c>
      <c r="D186" s="15">
        <v>15.04</v>
      </c>
      <c r="E186" s="6">
        <v>15</v>
      </c>
      <c r="F186" s="7" t="s">
        <v>67</v>
      </c>
      <c r="G186" s="8">
        <v>34532</v>
      </c>
      <c r="H186" s="9" t="s">
        <v>328</v>
      </c>
      <c r="I186" s="5">
        <v>2</v>
      </c>
      <c r="J186" s="10">
        <f t="shared" si="7"/>
        <v>59.82762430939226</v>
      </c>
      <c r="K186" s="11" t="s">
        <v>29</v>
      </c>
      <c r="L186" s="6"/>
    </row>
    <row r="187" spans="1:12" ht="12.75">
      <c r="A187" s="11" t="s">
        <v>275</v>
      </c>
      <c r="B187" s="11" t="s">
        <v>276</v>
      </c>
      <c r="C187" s="11" t="s">
        <v>57</v>
      </c>
      <c r="D187" s="15">
        <v>15.04</v>
      </c>
      <c r="E187" s="6">
        <v>14</v>
      </c>
      <c r="F187" s="7" t="s">
        <v>204</v>
      </c>
      <c r="G187" s="8">
        <v>33055</v>
      </c>
      <c r="H187" s="9" t="s">
        <v>57</v>
      </c>
      <c r="I187" s="5">
        <v>9</v>
      </c>
      <c r="J187" s="10">
        <f t="shared" si="7"/>
        <v>60.76767676767677</v>
      </c>
      <c r="K187" s="11" t="s">
        <v>24</v>
      </c>
      <c r="L187" s="3"/>
    </row>
    <row r="188" spans="1:12" ht="12.75">
      <c r="A188" s="11" t="s">
        <v>634</v>
      </c>
      <c r="B188" s="11" t="s">
        <v>283</v>
      </c>
      <c r="C188" s="11" t="s">
        <v>57</v>
      </c>
      <c r="D188" s="13"/>
      <c r="E188" s="6">
        <v>28</v>
      </c>
      <c r="F188" s="7">
        <v>30</v>
      </c>
      <c r="G188" s="8">
        <v>31471</v>
      </c>
      <c r="H188" s="9" t="s">
        <v>57</v>
      </c>
      <c r="I188" s="5">
        <v>9</v>
      </c>
      <c r="J188" s="10">
        <v>84</v>
      </c>
      <c r="K188" s="11" t="s">
        <v>7</v>
      </c>
      <c r="L188" s="3" t="e">
        <f>IF(E188="","",IF(E188*60+F188&lt;#REF!*60+#REF!,"F",""))</f>
        <v>#REF!</v>
      </c>
    </row>
    <row r="189" spans="1:12" ht="12.75">
      <c r="A189" s="63" t="s">
        <v>306</v>
      </c>
      <c r="B189" s="63" t="s">
        <v>305</v>
      </c>
      <c r="C189" s="82" t="s">
        <v>641</v>
      </c>
      <c r="D189" s="81">
        <v>19.9</v>
      </c>
      <c r="E189" s="55">
        <v>16</v>
      </c>
      <c r="F189" s="57" t="s">
        <v>117</v>
      </c>
      <c r="G189" s="58" t="s">
        <v>594</v>
      </c>
      <c r="H189" s="59" t="s">
        <v>595</v>
      </c>
      <c r="I189" s="60">
        <v>6</v>
      </c>
      <c r="J189" s="61">
        <f>SUM(D189*3600)/(E189*60+F189)</f>
        <v>74.39252336448598</v>
      </c>
      <c r="K189" s="63" t="s">
        <v>358</v>
      </c>
      <c r="L189" s="3" t="e">
        <f>IF(E189="","",IF(E189*60+F189&lt;#REF!*60+#REF!,"F",""))</f>
        <v>#REF!</v>
      </c>
    </row>
    <row r="190" spans="1:12" ht="12.75">
      <c r="A190" s="63" t="s">
        <v>306</v>
      </c>
      <c r="B190" s="63" t="s">
        <v>295</v>
      </c>
      <c r="C190" s="63" t="s">
        <v>253</v>
      </c>
      <c r="D190" s="15">
        <v>42.56</v>
      </c>
      <c r="E190" s="6">
        <v>36</v>
      </c>
      <c r="F190" s="7" t="s">
        <v>98</v>
      </c>
      <c r="G190" s="8">
        <v>35229</v>
      </c>
      <c r="H190" s="9" t="s">
        <v>307</v>
      </c>
      <c r="I190" s="5">
        <v>3</v>
      </c>
      <c r="J190" s="10">
        <f>SUM(D190*3600)/(E190*60+F190)</f>
        <v>70.05761316872427</v>
      </c>
      <c r="K190" s="11" t="s">
        <v>20</v>
      </c>
      <c r="L190" s="3"/>
    </row>
    <row r="191" spans="1:12" ht="12.75">
      <c r="A191" s="63" t="s">
        <v>306</v>
      </c>
      <c r="B191" s="63" t="s">
        <v>295</v>
      </c>
      <c r="C191" s="82" t="s">
        <v>57</v>
      </c>
      <c r="D191" s="81">
        <v>42.56</v>
      </c>
      <c r="E191" s="55">
        <v>35</v>
      </c>
      <c r="F191" s="57" t="s">
        <v>102</v>
      </c>
      <c r="G191" s="58">
        <v>33567</v>
      </c>
      <c r="H191" s="59" t="s">
        <v>57</v>
      </c>
      <c r="I191" s="60"/>
      <c r="J191" s="61">
        <f>SUM(D191*3600)/(E191*60+F191)</f>
        <v>71.46268656716418</v>
      </c>
      <c r="K191" s="63" t="s">
        <v>20</v>
      </c>
      <c r="L191" s="3"/>
    </row>
    <row r="192" spans="1:12" ht="12.75">
      <c r="A192" s="11" t="s">
        <v>237</v>
      </c>
      <c r="B192" s="11" t="s">
        <v>241</v>
      </c>
      <c r="C192" s="11" t="s">
        <v>57</v>
      </c>
      <c r="D192" s="15">
        <v>16.92</v>
      </c>
      <c r="E192" s="6">
        <v>19</v>
      </c>
      <c r="F192" s="7" t="s">
        <v>159</v>
      </c>
      <c r="G192" s="8">
        <v>32725</v>
      </c>
      <c r="H192" s="9" t="s">
        <v>57</v>
      </c>
      <c r="I192" s="5"/>
      <c r="J192" s="10">
        <f>SUM(D192*3600)/(E192*60+F192)</f>
        <v>52.829141370338256</v>
      </c>
      <c r="K192" s="11" t="s">
        <v>5</v>
      </c>
      <c r="L192" s="3"/>
    </row>
    <row r="193" spans="1:12" ht="12.75">
      <c r="A193" s="63" t="s">
        <v>237</v>
      </c>
      <c r="B193" s="63" t="s">
        <v>235</v>
      </c>
      <c r="C193" s="63" t="s">
        <v>253</v>
      </c>
      <c r="D193" s="15">
        <v>13.51</v>
      </c>
      <c r="E193" s="6">
        <v>14</v>
      </c>
      <c r="F193" s="7">
        <v>12</v>
      </c>
      <c r="G193" s="8">
        <v>35872</v>
      </c>
      <c r="H193" s="9" t="s">
        <v>245</v>
      </c>
      <c r="I193" s="5">
        <v>2</v>
      </c>
      <c r="J193" s="10">
        <f>SUM((D193*3600)/((E193*60)+(F193)))</f>
        <v>57.08450704225352</v>
      </c>
      <c r="K193" s="11" t="s">
        <v>1</v>
      </c>
      <c r="L193" s="3"/>
    </row>
    <row r="194" spans="1:12" ht="12.75">
      <c r="A194" s="63" t="s">
        <v>237</v>
      </c>
      <c r="B194" s="63" t="s">
        <v>235</v>
      </c>
      <c r="C194" s="63" t="s">
        <v>57</v>
      </c>
      <c r="D194" s="15">
        <v>13.51</v>
      </c>
      <c r="E194" s="6">
        <v>13</v>
      </c>
      <c r="F194" s="7" t="s">
        <v>90</v>
      </c>
      <c r="G194" s="8">
        <v>31993</v>
      </c>
      <c r="H194" s="9" t="s">
        <v>57</v>
      </c>
      <c r="I194" s="5"/>
      <c r="J194" s="10">
        <f>SUM((D194*3600)/((E194*60)+(F194)))</f>
        <v>59.60294117647059</v>
      </c>
      <c r="K194" s="11" t="s">
        <v>19</v>
      </c>
      <c r="L194" s="3" t="e">
        <f>IF(E194="","",IF(E194*60+F194&lt;#REF!*60+#REF!,"F",""))</f>
        <v>#REF!</v>
      </c>
    </row>
    <row r="195" spans="1:12" ht="12.75">
      <c r="A195" s="11" t="s">
        <v>237</v>
      </c>
      <c r="B195" s="11" t="s">
        <v>242</v>
      </c>
      <c r="C195" s="11" t="s">
        <v>57</v>
      </c>
      <c r="D195" s="15">
        <v>21.44</v>
      </c>
      <c r="E195" s="6">
        <v>23</v>
      </c>
      <c r="F195" s="7" t="s">
        <v>70</v>
      </c>
      <c r="G195" s="8">
        <v>35595</v>
      </c>
      <c r="H195" s="9" t="s">
        <v>57</v>
      </c>
      <c r="I195" s="5"/>
      <c r="J195" s="10">
        <f>SUM(D195*3600)/(E195*60+F195)</f>
        <v>55.368723098995694</v>
      </c>
      <c r="K195" s="11" t="s">
        <v>1</v>
      </c>
      <c r="L195" s="63"/>
    </row>
    <row r="196" spans="1:12" ht="12.75">
      <c r="A196" s="11" t="s">
        <v>237</v>
      </c>
      <c r="B196" s="11" t="s">
        <v>243</v>
      </c>
      <c r="C196" s="11" t="s">
        <v>641</v>
      </c>
      <c r="D196" s="15">
        <v>35.9</v>
      </c>
      <c r="E196" s="6">
        <v>38</v>
      </c>
      <c r="F196" s="7" t="s">
        <v>111</v>
      </c>
      <c r="G196" s="8">
        <v>32382</v>
      </c>
      <c r="H196" s="9">
        <v>47451</v>
      </c>
      <c r="I196" s="5">
        <v>11</v>
      </c>
      <c r="J196" s="10">
        <f>SUM(D196*3600)/(E196*60+F196)</f>
        <v>55.827213822894166</v>
      </c>
      <c r="K196" s="11" t="s">
        <v>2</v>
      </c>
      <c r="L196" s="6"/>
    </row>
    <row r="197" spans="1:12" ht="12.75">
      <c r="A197" s="11" t="s">
        <v>237</v>
      </c>
      <c r="B197" s="11" t="s">
        <v>243</v>
      </c>
      <c r="C197" s="11" t="s">
        <v>57</v>
      </c>
      <c r="D197" s="15">
        <v>35.9</v>
      </c>
      <c r="E197" s="6">
        <v>36</v>
      </c>
      <c r="F197" s="7" t="s">
        <v>157</v>
      </c>
      <c r="G197" s="8" t="s">
        <v>248</v>
      </c>
      <c r="H197" s="9" t="s">
        <v>57</v>
      </c>
      <c r="I197" s="5"/>
      <c r="J197" s="10">
        <f>SUM(D197*3600)/(E197*60+F197)</f>
        <v>59.50276243093923</v>
      </c>
      <c r="K197" s="11" t="s">
        <v>13</v>
      </c>
      <c r="L197" s="6"/>
    </row>
    <row r="198" spans="1:12" ht="12.75">
      <c r="A198" s="11" t="s">
        <v>137</v>
      </c>
      <c r="B198" s="11" t="s">
        <v>133</v>
      </c>
      <c r="C198" s="11" t="s">
        <v>641</v>
      </c>
      <c r="D198" s="15">
        <v>34.71</v>
      </c>
      <c r="E198" s="6">
        <v>40</v>
      </c>
      <c r="F198" s="7" t="s">
        <v>124</v>
      </c>
      <c r="G198" s="8">
        <v>37475</v>
      </c>
      <c r="H198" s="9" t="s">
        <v>369</v>
      </c>
      <c r="I198" s="5">
        <v>5</v>
      </c>
      <c r="J198" s="10">
        <f>SUM((D198*3600)/((E198*60)+(F198)))</f>
        <v>50.940073379535264</v>
      </c>
      <c r="K198" s="11" t="s">
        <v>14</v>
      </c>
      <c r="L198" s="62"/>
    </row>
    <row r="199" spans="1:12" ht="12.75">
      <c r="A199" s="11" t="s">
        <v>137</v>
      </c>
      <c r="B199" s="11" t="s">
        <v>89</v>
      </c>
      <c r="C199" s="11" t="s">
        <v>253</v>
      </c>
      <c r="D199" s="15">
        <v>54.91</v>
      </c>
      <c r="E199" s="6">
        <v>63</v>
      </c>
      <c r="F199" s="7" t="s">
        <v>204</v>
      </c>
      <c r="G199" s="8" t="s">
        <v>587</v>
      </c>
      <c r="H199" s="9" t="s">
        <v>588</v>
      </c>
      <c r="I199" s="5">
        <v>1</v>
      </c>
      <c r="J199" s="10">
        <f>SUM((D199*3600)/((E199*60)+(F199)))</f>
        <v>51.599060297572436</v>
      </c>
      <c r="K199" s="11" t="s">
        <v>11</v>
      </c>
      <c r="L199" s="55"/>
    </row>
    <row r="200" spans="1:12" ht="12.75">
      <c r="A200" s="11" t="s">
        <v>137</v>
      </c>
      <c r="B200" s="11" t="s">
        <v>89</v>
      </c>
      <c r="C200" s="11" t="s">
        <v>57</v>
      </c>
      <c r="D200" s="15">
        <v>54.905</v>
      </c>
      <c r="E200" s="6">
        <v>49</v>
      </c>
      <c r="F200" s="7" t="s">
        <v>91</v>
      </c>
      <c r="G200" s="8">
        <v>32865</v>
      </c>
      <c r="H200" s="9" t="s">
        <v>57</v>
      </c>
      <c r="I200" s="5"/>
      <c r="J200" s="10">
        <f>SUM((D200*3600)/((E200*60)+(F200)))</f>
        <v>67.2077524651479</v>
      </c>
      <c r="K200" s="11" t="s">
        <v>2</v>
      </c>
      <c r="L200" s="55"/>
    </row>
    <row r="201" spans="1:12" ht="12.75">
      <c r="A201" s="3" t="s">
        <v>623</v>
      </c>
      <c r="B201" s="11" t="s">
        <v>80</v>
      </c>
      <c r="C201" s="3" t="s">
        <v>57</v>
      </c>
      <c r="D201" s="15">
        <v>106.74</v>
      </c>
      <c r="E201" s="6">
        <v>57</v>
      </c>
      <c r="F201" s="7" t="s">
        <v>81</v>
      </c>
      <c r="G201" s="8">
        <v>32445</v>
      </c>
      <c r="H201" s="9" t="s">
        <v>57</v>
      </c>
      <c r="I201" s="5"/>
      <c r="J201" s="10">
        <f aca="true" t="shared" si="8" ref="J201:J217">SUM(D201*3600)/(E201*60+F201)</f>
        <v>110.8347274300548</v>
      </c>
      <c r="K201" s="11" t="s">
        <v>45</v>
      </c>
      <c r="L201" s="63"/>
    </row>
    <row r="202" spans="1:12" ht="12.75">
      <c r="A202" s="3" t="s">
        <v>623</v>
      </c>
      <c r="B202" s="11" t="s">
        <v>83</v>
      </c>
      <c r="C202" s="3" t="s">
        <v>57</v>
      </c>
      <c r="D202" s="15">
        <v>111.63</v>
      </c>
      <c r="E202" s="6">
        <v>60</v>
      </c>
      <c r="F202" s="7" t="s">
        <v>84</v>
      </c>
      <c r="G202" s="8">
        <v>29301</v>
      </c>
      <c r="H202" s="9" t="s">
        <v>57</v>
      </c>
      <c r="I202" s="5"/>
      <c r="J202" s="10">
        <f t="shared" si="8"/>
        <v>110.4032967032967</v>
      </c>
      <c r="K202" s="11" t="s">
        <v>11</v>
      </c>
      <c r="L202" s="63"/>
    </row>
    <row r="203" spans="1:12" ht="12.75">
      <c r="A203" s="3" t="s">
        <v>623</v>
      </c>
      <c r="B203" s="11" t="s">
        <v>78</v>
      </c>
      <c r="C203" s="3" t="s">
        <v>57</v>
      </c>
      <c r="D203" s="15">
        <v>93.85</v>
      </c>
      <c r="E203" s="6">
        <v>50</v>
      </c>
      <c r="F203" s="7" t="s">
        <v>77</v>
      </c>
      <c r="G203" s="8">
        <v>29996</v>
      </c>
      <c r="H203" s="9" t="s">
        <v>57</v>
      </c>
      <c r="I203" s="5"/>
      <c r="J203" s="10">
        <f t="shared" si="8"/>
        <v>111.54176295807197</v>
      </c>
      <c r="K203" s="11" t="s">
        <v>7</v>
      </c>
      <c r="L203" s="5"/>
    </row>
    <row r="204" spans="1:13" ht="12.75">
      <c r="A204" s="3" t="s">
        <v>623</v>
      </c>
      <c r="B204" s="11" t="s">
        <v>68</v>
      </c>
      <c r="C204" s="3" t="s">
        <v>641</v>
      </c>
      <c r="D204" s="15">
        <v>52.99</v>
      </c>
      <c r="E204" s="6">
        <v>42</v>
      </c>
      <c r="F204" s="7" t="s">
        <v>67</v>
      </c>
      <c r="G204" s="8">
        <v>30768</v>
      </c>
      <c r="H204" s="9" t="s">
        <v>72</v>
      </c>
      <c r="I204" s="5">
        <v>10</v>
      </c>
      <c r="J204" s="10">
        <f t="shared" si="8"/>
        <v>75.55009900990099</v>
      </c>
      <c r="K204" s="11" t="s">
        <v>4</v>
      </c>
      <c r="L204" s="55"/>
      <c r="M204" s="3"/>
    </row>
    <row r="205" spans="1:12" ht="12.75">
      <c r="A205" s="63" t="s">
        <v>623</v>
      </c>
      <c r="B205" s="63" t="s">
        <v>68</v>
      </c>
      <c r="C205" s="63" t="s">
        <v>57</v>
      </c>
      <c r="D205" s="15">
        <v>52.99</v>
      </c>
      <c r="E205" s="6">
        <v>30</v>
      </c>
      <c r="F205" s="7" t="s">
        <v>69</v>
      </c>
      <c r="G205" s="8">
        <v>29909</v>
      </c>
      <c r="H205" s="9" t="s">
        <v>57</v>
      </c>
      <c r="I205" s="5"/>
      <c r="J205" s="10">
        <f t="shared" si="8"/>
        <v>104.24262295081967</v>
      </c>
      <c r="K205" s="11" t="s">
        <v>7</v>
      </c>
      <c r="L205" s="55"/>
    </row>
    <row r="206" spans="1:12" ht="12.75">
      <c r="A206" s="3" t="s">
        <v>623</v>
      </c>
      <c r="B206" s="11" t="s">
        <v>55</v>
      </c>
      <c r="C206" s="3" t="s">
        <v>253</v>
      </c>
      <c r="D206" s="47">
        <v>5.58</v>
      </c>
      <c r="E206" s="48">
        <v>5</v>
      </c>
      <c r="F206" s="49" t="s">
        <v>122</v>
      </c>
      <c r="G206" s="50" t="s">
        <v>606</v>
      </c>
      <c r="H206" s="51" t="s">
        <v>607</v>
      </c>
      <c r="I206" s="52">
        <v>5</v>
      </c>
      <c r="J206" s="53">
        <f t="shared" si="8"/>
        <v>57.724137931034484</v>
      </c>
      <c r="K206" s="54" t="s">
        <v>8</v>
      </c>
      <c r="L206" s="55"/>
    </row>
    <row r="207" spans="1:12" ht="12.75">
      <c r="A207" s="3" t="s">
        <v>623</v>
      </c>
      <c r="B207" s="11" t="s">
        <v>55</v>
      </c>
      <c r="C207" s="3" t="s">
        <v>640</v>
      </c>
      <c r="D207" s="15">
        <v>5.58</v>
      </c>
      <c r="E207" s="6">
        <v>6</v>
      </c>
      <c r="F207" s="7" t="s">
        <v>108</v>
      </c>
      <c r="G207" s="8" t="s">
        <v>578</v>
      </c>
      <c r="H207" s="9" t="s">
        <v>579</v>
      </c>
      <c r="I207" s="5">
        <v>5</v>
      </c>
      <c r="J207" s="10">
        <f t="shared" si="8"/>
        <v>51.11450381679389</v>
      </c>
      <c r="K207" s="11" t="s">
        <v>1</v>
      </c>
      <c r="L207" s="6"/>
    </row>
    <row r="208" spans="1:12" ht="12.75">
      <c r="A208" s="3" t="s">
        <v>623</v>
      </c>
      <c r="B208" s="11" t="s">
        <v>55</v>
      </c>
      <c r="C208" s="3" t="s">
        <v>57</v>
      </c>
      <c r="D208" s="15">
        <v>5.58</v>
      </c>
      <c r="E208" s="6">
        <v>13</v>
      </c>
      <c r="F208" s="7" t="s">
        <v>56</v>
      </c>
      <c r="G208" s="8">
        <v>30645</v>
      </c>
      <c r="H208" s="9" t="s">
        <v>57</v>
      </c>
      <c r="I208" s="5"/>
      <c r="J208" s="10">
        <f t="shared" si="8"/>
        <v>25.557251908396946</v>
      </c>
      <c r="K208" s="11" t="s">
        <v>1</v>
      </c>
      <c r="L208" s="6"/>
    </row>
    <row r="209" spans="1:12" ht="12.75">
      <c r="A209" s="11" t="s">
        <v>623</v>
      </c>
      <c r="B209" s="11" t="s">
        <v>190</v>
      </c>
      <c r="C209" s="11" t="s">
        <v>57</v>
      </c>
      <c r="D209" s="15">
        <v>173.32</v>
      </c>
      <c r="E209" s="6">
        <v>110</v>
      </c>
      <c r="F209" s="7" t="s">
        <v>58</v>
      </c>
      <c r="G209" s="8">
        <v>32959</v>
      </c>
      <c r="H209" s="9" t="s">
        <v>57</v>
      </c>
      <c r="I209" s="5"/>
      <c r="J209" s="10">
        <f t="shared" si="8"/>
        <v>94.38088035093027</v>
      </c>
      <c r="K209" s="11" t="s">
        <v>39</v>
      </c>
      <c r="L209" s="6"/>
    </row>
    <row r="210" spans="1:12" ht="12.75">
      <c r="A210" s="3" t="s">
        <v>623</v>
      </c>
      <c r="B210" s="11" t="s">
        <v>85</v>
      </c>
      <c r="C210" s="3" t="s">
        <v>57</v>
      </c>
      <c r="D210" s="15">
        <v>133.31</v>
      </c>
      <c r="E210" s="6">
        <v>80</v>
      </c>
      <c r="F210" s="7" t="s">
        <v>86</v>
      </c>
      <c r="G210" s="8">
        <v>29757</v>
      </c>
      <c r="H210" s="9" t="s">
        <v>57</v>
      </c>
      <c r="I210" s="5"/>
      <c r="J210" s="10">
        <f t="shared" si="8"/>
        <v>99.9408579758434</v>
      </c>
      <c r="K210" s="11" t="s">
        <v>24</v>
      </c>
      <c r="L210" s="3" t="e">
        <f>IF(E210="","",IF(E210*60+F210&lt;#REF!*60+#REF!,"F",""))</f>
        <v>#REF!</v>
      </c>
    </row>
    <row r="211" spans="1:12" ht="12.75">
      <c r="A211" s="63" t="s">
        <v>623</v>
      </c>
      <c r="B211" s="63" t="s">
        <v>295</v>
      </c>
      <c r="C211" s="63" t="s">
        <v>57</v>
      </c>
      <c r="D211" s="56">
        <v>63.26</v>
      </c>
      <c r="E211" s="55">
        <v>41</v>
      </c>
      <c r="F211" s="57" t="s">
        <v>204</v>
      </c>
      <c r="G211" s="58">
        <v>31939</v>
      </c>
      <c r="H211" s="59" t="s">
        <v>57</v>
      </c>
      <c r="I211" s="60"/>
      <c r="J211" s="61">
        <f t="shared" si="8"/>
        <v>90.69534050179212</v>
      </c>
      <c r="K211" s="63" t="s">
        <v>18</v>
      </c>
      <c r="L211" s="3" t="e">
        <f>IF(E211="","",IF(E211*60+F211&lt;#REF!*60+#REF!,"F",""))</f>
        <v>#REF!</v>
      </c>
    </row>
    <row r="212" spans="1:12" ht="12.75">
      <c r="A212" s="11" t="s">
        <v>623</v>
      </c>
      <c r="B212" s="11" t="s">
        <v>191</v>
      </c>
      <c r="C212" s="11" t="s">
        <v>57</v>
      </c>
      <c r="D212" s="15">
        <v>225.36</v>
      </c>
      <c r="E212" s="6">
        <v>165</v>
      </c>
      <c r="F212" s="7">
        <v>17</v>
      </c>
      <c r="G212" s="8">
        <v>35938</v>
      </c>
      <c r="H212" s="9" t="s">
        <v>57</v>
      </c>
      <c r="I212" s="5">
        <v>10</v>
      </c>
      <c r="J212" s="10">
        <f t="shared" si="8"/>
        <v>81.80861147524453</v>
      </c>
      <c r="K212" s="11" t="s">
        <v>1</v>
      </c>
      <c r="L212" s="48" t="s">
        <v>593</v>
      </c>
    </row>
    <row r="213" spans="1:12" ht="12.75">
      <c r="A213" s="3" t="s">
        <v>623</v>
      </c>
      <c r="B213" s="11" t="s">
        <v>60</v>
      </c>
      <c r="C213" s="3" t="s">
        <v>253</v>
      </c>
      <c r="D213" s="15">
        <v>18.29</v>
      </c>
      <c r="E213" s="6">
        <v>14</v>
      </c>
      <c r="F213" s="7" t="s">
        <v>159</v>
      </c>
      <c r="G213" s="8" t="s">
        <v>565</v>
      </c>
      <c r="H213" s="9" t="s">
        <v>564</v>
      </c>
      <c r="I213" s="5">
        <v>3</v>
      </c>
      <c r="J213" s="10">
        <f t="shared" si="8"/>
        <v>77.19109026963658</v>
      </c>
      <c r="K213" s="11" t="s">
        <v>320</v>
      </c>
      <c r="L213" s="6"/>
    </row>
    <row r="214" spans="1:12" ht="12.75">
      <c r="A214" s="3" t="s">
        <v>623</v>
      </c>
      <c r="B214" s="11" t="s">
        <v>74</v>
      </c>
      <c r="C214" s="3" t="s">
        <v>57</v>
      </c>
      <c r="D214" s="15">
        <v>77.14</v>
      </c>
      <c r="E214" s="6">
        <v>42</v>
      </c>
      <c r="F214" s="7" t="s">
        <v>75</v>
      </c>
      <c r="G214" s="8">
        <v>32304</v>
      </c>
      <c r="H214" s="9" t="s">
        <v>57</v>
      </c>
      <c r="I214" s="5"/>
      <c r="J214" s="10">
        <f t="shared" si="8"/>
        <v>109.07462686567165</v>
      </c>
      <c r="K214" s="11" t="s">
        <v>10</v>
      </c>
      <c r="L214" s="3"/>
    </row>
    <row r="215" spans="1:12" ht="12.75">
      <c r="A215" s="11" t="s">
        <v>623</v>
      </c>
      <c r="B215" s="11" t="s">
        <v>120</v>
      </c>
      <c r="C215" s="11" t="s">
        <v>57</v>
      </c>
      <c r="D215" s="15">
        <v>142.56</v>
      </c>
      <c r="E215" s="6">
        <v>96</v>
      </c>
      <c r="F215" s="7" t="s">
        <v>76</v>
      </c>
      <c r="G215" s="8">
        <v>32051</v>
      </c>
      <c r="H215" s="9" t="s">
        <v>57</v>
      </c>
      <c r="I215" s="5"/>
      <c r="J215" s="10">
        <f t="shared" si="8"/>
        <v>88.33321858864028</v>
      </c>
      <c r="K215" s="11" t="s">
        <v>1</v>
      </c>
      <c r="L215" s="3"/>
    </row>
    <row r="216" spans="1:12" ht="12.75">
      <c r="A216" s="3" t="s">
        <v>624</v>
      </c>
      <c r="B216" s="11" t="s">
        <v>92</v>
      </c>
      <c r="C216" s="3" t="s">
        <v>57</v>
      </c>
      <c r="D216" s="15">
        <v>114.29</v>
      </c>
      <c r="E216" s="6">
        <v>90</v>
      </c>
      <c r="F216" s="7" t="s">
        <v>93</v>
      </c>
      <c r="G216" s="8">
        <v>35207</v>
      </c>
      <c r="H216" s="9" t="s">
        <v>57</v>
      </c>
      <c r="I216" s="5"/>
      <c r="J216" s="10">
        <f t="shared" si="8"/>
        <v>75.42511457378552</v>
      </c>
      <c r="K216" s="11" t="s">
        <v>20</v>
      </c>
      <c r="L216" s="3" t="e">
        <f>IF(E216="","",IF(E216*60+F216&lt;#REF!*60+#REF!,"F",""))</f>
        <v>#REF!</v>
      </c>
    </row>
    <row r="217" spans="1:12" ht="12.75">
      <c r="A217" s="3" t="s">
        <v>624</v>
      </c>
      <c r="B217" s="11" t="s">
        <v>64</v>
      </c>
      <c r="C217" s="3" t="s">
        <v>57</v>
      </c>
      <c r="D217" s="15">
        <v>43.38</v>
      </c>
      <c r="E217" s="6">
        <v>63</v>
      </c>
      <c r="F217" s="7" t="s">
        <v>90</v>
      </c>
      <c r="G217" s="8">
        <v>34635</v>
      </c>
      <c r="H217" s="9" t="s">
        <v>57</v>
      </c>
      <c r="I217" s="5"/>
      <c r="J217" s="10">
        <f t="shared" si="8"/>
        <v>40.924528301886795</v>
      </c>
      <c r="K217" s="11" t="s">
        <v>10</v>
      </c>
      <c r="L217" s="6"/>
    </row>
    <row r="218" spans="1:12" ht="12.75">
      <c r="A218" s="63" t="s">
        <v>249</v>
      </c>
      <c r="B218" s="63" t="s">
        <v>191</v>
      </c>
      <c r="C218" s="63" t="s">
        <v>57</v>
      </c>
      <c r="D218" s="56">
        <v>34.68</v>
      </c>
      <c r="E218" s="55">
        <v>40</v>
      </c>
      <c r="F218" s="57" t="s">
        <v>167</v>
      </c>
      <c r="G218" s="58">
        <v>33789</v>
      </c>
      <c r="H218" s="59" t="s">
        <v>57</v>
      </c>
      <c r="I218" s="60"/>
      <c r="J218" s="61">
        <f>SUM((D218*3600)/((E218*60)+(F218)))</f>
        <v>51.654116673562264</v>
      </c>
      <c r="K218" s="63" t="s">
        <v>1</v>
      </c>
      <c r="L218" s="3" t="e">
        <f>IF(E218="","",IF(E218*60+F218&lt;#REF!*60+#REF!,"F",""))</f>
        <v>#REF!</v>
      </c>
    </row>
    <row r="219" spans="1:12" ht="12.75">
      <c r="A219" s="11" t="s">
        <v>249</v>
      </c>
      <c r="B219" s="11" t="s">
        <v>242</v>
      </c>
      <c r="C219" s="11" t="s">
        <v>57</v>
      </c>
      <c r="D219" s="15">
        <v>8.9</v>
      </c>
      <c r="E219" s="6">
        <v>10</v>
      </c>
      <c r="F219" s="7" t="s">
        <v>132</v>
      </c>
      <c r="G219" s="8">
        <v>36794</v>
      </c>
      <c r="H219" s="9" t="s">
        <v>57</v>
      </c>
      <c r="I219" s="5">
        <v>10</v>
      </c>
      <c r="J219" s="10">
        <f>SUM(D219*3600)/(E219*60+F219)</f>
        <v>53.04635761589404</v>
      </c>
      <c r="K219" s="11" t="s">
        <v>1</v>
      </c>
      <c r="L219" s="6"/>
    </row>
    <row r="220" spans="1:12" ht="12.75">
      <c r="A220" s="63" t="s">
        <v>251</v>
      </c>
      <c r="B220" s="63" t="s">
        <v>252</v>
      </c>
      <c r="C220" s="63" t="s">
        <v>253</v>
      </c>
      <c r="D220" s="15">
        <v>2.0625</v>
      </c>
      <c r="E220" s="6">
        <v>5</v>
      </c>
      <c r="F220" s="7" t="s">
        <v>113</v>
      </c>
      <c r="G220" s="8">
        <v>25461</v>
      </c>
      <c r="H220" s="9" t="s">
        <v>253</v>
      </c>
      <c r="I220" s="5">
        <v>3</v>
      </c>
      <c r="J220" s="10">
        <f>SUM(D220*3600)/(E220*60+F220)</f>
        <v>23.059006211180126</v>
      </c>
      <c r="K220" s="11" t="s">
        <v>14</v>
      </c>
      <c r="L220" s="3" t="e">
        <f>IF(E220="","",IF(E220*60+F220&lt;#REF!*60+#REF!,"F",""))</f>
        <v>#REF!</v>
      </c>
    </row>
    <row r="221" spans="1:12" ht="12.75">
      <c r="A221" s="11" t="s">
        <v>251</v>
      </c>
      <c r="B221" s="11" t="s">
        <v>252</v>
      </c>
      <c r="C221" s="11" t="s">
        <v>57</v>
      </c>
      <c r="D221" s="15">
        <v>2.0625</v>
      </c>
      <c r="E221" s="6">
        <v>6</v>
      </c>
      <c r="F221" s="7" t="s">
        <v>101</v>
      </c>
      <c r="G221" s="8">
        <v>34209</v>
      </c>
      <c r="H221" s="9" t="s">
        <v>57</v>
      </c>
      <c r="I221" s="5"/>
      <c r="J221" s="10">
        <f>SUM(D221*3600)/(E221*60+F221)</f>
        <v>18.470149253731343</v>
      </c>
      <c r="K221" s="11" t="s">
        <v>1</v>
      </c>
      <c r="L221" s="6"/>
    </row>
    <row r="222" spans="1:12" ht="12.75">
      <c r="A222" s="11" t="s">
        <v>527</v>
      </c>
      <c r="B222" s="11" t="s">
        <v>64</v>
      </c>
      <c r="C222" s="3" t="s">
        <v>253</v>
      </c>
      <c r="D222" s="15">
        <v>11.72</v>
      </c>
      <c r="E222" s="6">
        <v>9</v>
      </c>
      <c r="F222" s="7" t="s">
        <v>117</v>
      </c>
      <c r="G222" s="8" t="s">
        <v>549</v>
      </c>
      <c r="H222" s="9" t="s">
        <v>404</v>
      </c>
      <c r="I222" s="5">
        <v>5</v>
      </c>
      <c r="J222" s="10">
        <f>SUM(D222*3600)/(E222*60+F222)</f>
        <v>77.70165745856353</v>
      </c>
      <c r="K222" s="11" t="s">
        <v>11</v>
      </c>
      <c r="L222" s="6"/>
    </row>
    <row r="223" spans="1:12" ht="12.75">
      <c r="A223" s="63" t="s">
        <v>527</v>
      </c>
      <c r="B223" s="63" t="s">
        <v>64</v>
      </c>
      <c r="C223" s="63" t="s">
        <v>253</v>
      </c>
      <c r="D223" s="15">
        <v>11.72</v>
      </c>
      <c r="E223" s="6">
        <v>9</v>
      </c>
      <c r="F223" s="7" t="s">
        <v>105</v>
      </c>
      <c r="G223" s="8" t="s">
        <v>642</v>
      </c>
      <c r="H223" s="104">
        <v>180</v>
      </c>
      <c r="I223" s="9" t="s">
        <v>343</v>
      </c>
      <c r="J223" s="5">
        <v>5</v>
      </c>
      <c r="K223" s="10">
        <f>SUM(D223*3600)/(E223*60+F223)</f>
        <v>75.61290322580645</v>
      </c>
      <c r="L223" s="6"/>
    </row>
    <row r="224" spans="1:12" ht="12.75">
      <c r="A224" s="11" t="s">
        <v>527</v>
      </c>
      <c r="B224" s="11" t="s">
        <v>64</v>
      </c>
      <c r="C224" s="3" t="s">
        <v>57</v>
      </c>
      <c r="D224" s="15">
        <v>11.72</v>
      </c>
      <c r="E224" s="6">
        <v>10</v>
      </c>
      <c r="F224" s="7" t="s">
        <v>65</v>
      </c>
      <c r="G224" s="8" t="s">
        <v>549</v>
      </c>
      <c r="H224" s="9" t="s">
        <v>57</v>
      </c>
      <c r="I224" s="5">
        <v>10</v>
      </c>
      <c r="J224" s="10">
        <f>SUM(D224*3600)/(E224*60+F224)</f>
        <v>65.312693498452</v>
      </c>
      <c r="K224" s="11" t="s">
        <v>20</v>
      </c>
      <c r="L224" s="63"/>
    </row>
    <row r="225" spans="1:12" ht="12.75">
      <c r="A225" s="63" t="s">
        <v>246</v>
      </c>
      <c r="B225" s="63" t="s">
        <v>237</v>
      </c>
      <c r="C225" s="63" t="s">
        <v>57</v>
      </c>
      <c r="D225" s="15">
        <v>3.1375</v>
      </c>
      <c r="E225" s="6">
        <v>4</v>
      </c>
      <c r="F225" s="7" t="s">
        <v>142</v>
      </c>
      <c r="G225" s="8">
        <v>32396</v>
      </c>
      <c r="H225" s="9" t="s">
        <v>57</v>
      </c>
      <c r="I225" s="5"/>
      <c r="J225" s="10">
        <f>SUM(D225*3600)/(E225*60+F225)</f>
        <v>41.222627737226276</v>
      </c>
      <c r="K225" s="11" t="s">
        <v>10</v>
      </c>
      <c r="L225" s="6"/>
    </row>
    <row r="226" spans="1:12" ht="12.75">
      <c r="A226" s="63" t="s">
        <v>246</v>
      </c>
      <c r="B226" s="63" t="s">
        <v>236</v>
      </c>
      <c r="C226" s="82" t="s">
        <v>253</v>
      </c>
      <c r="D226" s="15">
        <v>5.375</v>
      </c>
      <c r="E226" s="6">
        <v>5</v>
      </c>
      <c r="F226" s="7" t="s">
        <v>81</v>
      </c>
      <c r="G226" s="8" t="s">
        <v>468</v>
      </c>
      <c r="H226" s="9" t="s">
        <v>454</v>
      </c>
      <c r="I226" s="5">
        <v>2</v>
      </c>
      <c r="J226" s="10">
        <f>SUM((D226*3600)/((E226*60)+(F226)))</f>
        <v>55.763688760806915</v>
      </c>
      <c r="K226" s="11" t="s">
        <v>368</v>
      </c>
      <c r="L226" s="3" t="e">
        <f>IF(E226="","",IF(E226*60+F226&lt;#REF!*60+#REF!,"F",""))</f>
        <v>#REF!</v>
      </c>
    </row>
    <row r="227" spans="1:12" ht="12.75">
      <c r="A227" s="63" t="s">
        <v>297</v>
      </c>
      <c r="B227" s="62" t="s">
        <v>295</v>
      </c>
      <c r="C227" s="82" t="s">
        <v>641</v>
      </c>
      <c r="D227" s="15">
        <v>28.25</v>
      </c>
      <c r="E227" s="55">
        <v>25</v>
      </c>
      <c r="F227" s="57" t="s">
        <v>142</v>
      </c>
      <c r="G227" s="58" t="s">
        <v>386</v>
      </c>
      <c r="H227" s="59" t="s">
        <v>250</v>
      </c>
      <c r="I227" s="60">
        <v>8</v>
      </c>
      <c r="J227" s="61">
        <f aca="true" t="shared" si="9" ref="J227:J239">SUM(D227*3600)/(E227*60+F227)</f>
        <v>66.29726205997392</v>
      </c>
      <c r="K227" s="63" t="s">
        <v>8</v>
      </c>
      <c r="L227" s="3" t="e">
        <f>IF(E227="","",IF(E227*60+F227&lt;#REF!*60+#REF!,"F",""))</f>
        <v>#REF!</v>
      </c>
    </row>
    <row r="228" spans="1:12" ht="12.75">
      <c r="A228" s="28" t="s">
        <v>195</v>
      </c>
      <c r="B228" s="11" t="s">
        <v>506</v>
      </c>
      <c r="C228" s="11" t="s">
        <v>253</v>
      </c>
      <c r="D228" s="15">
        <v>13.3</v>
      </c>
      <c r="E228" s="6">
        <v>13</v>
      </c>
      <c r="F228" s="7" t="s">
        <v>82</v>
      </c>
      <c r="G228" s="8" t="s">
        <v>512</v>
      </c>
      <c r="H228" s="25" t="s">
        <v>322</v>
      </c>
      <c r="I228" s="5">
        <v>5</v>
      </c>
      <c r="J228" s="10">
        <f t="shared" si="9"/>
        <v>57.204301075268816</v>
      </c>
      <c r="K228" s="28" t="s">
        <v>1</v>
      </c>
      <c r="L228" s="6"/>
    </row>
    <row r="229" spans="1:12" ht="12.75">
      <c r="A229" s="28" t="s">
        <v>195</v>
      </c>
      <c r="B229" s="11" t="s">
        <v>506</v>
      </c>
      <c r="C229" s="11" t="s">
        <v>57</v>
      </c>
      <c r="D229" s="15">
        <v>13.3</v>
      </c>
      <c r="E229" s="6">
        <v>11</v>
      </c>
      <c r="F229" s="7" t="s">
        <v>59</v>
      </c>
      <c r="G229" s="8" t="s">
        <v>582</v>
      </c>
      <c r="H229" s="25" t="s">
        <v>57</v>
      </c>
      <c r="I229" s="5">
        <v>10</v>
      </c>
      <c r="J229" s="10">
        <f t="shared" si="9"/>
        <v>67.05882352941177</v>
      </c>
      <c r="K229" s="28" t="s">
        <v>1</v>
      </c>
      <c r="L229" s="6"/>
    </row>
    <row r="230" spans="1:12" ht="12.75">
      <c r="A230" s="28" t="s">
        <v>195</v>
      </c>
      <c r="B230" s="28" t="s">
        <v>198</v>
      </c>
      <c r="C230" s="28" t="s">
        <v>57</v>
      </c>
      <c r="D230" s="6">
        <v>62.05</v>
      </c>
      <c r="E230" s="22">
        <v>48</v>
      </c>
      <c r="F230" s="23" t="s">
        <v>196</v>
      </c>
      <c r="G230" s="24">
        <v>36699</v>
      </c>
      <c r="H230" s="25" t="s">
        <v>57</v>
      </c>
      <c r="I230" s="26">
        <v>10</v>
      </c>
      <c r="J230" s="10">
        <f t="shared" si="9"/>
        <v>77.00103412616339</v>
      </c>
      <c r="K230" s="28" t="s">
        <v>1</v>
      </c>
      <c r="L230" s="6"/>
    </row>
    <row r="231" spans="1:12" ht="12.75">
      <c r="A231" s="28" t="s">
        <v>195</v>
      </c>
      <c r="B231" s="11" t="s">
        <v>190</v>
      </c>
      <c r="C231" s="11" t="s">
        <v>57</v>
      </c>
      <c r="D231" s="15">
        <v>120.39</v>
      </c>
      <c r="E231" s="6">
        <v>87</v>
      </c>
      <c r="F231" s="7" t="s">
        <v>69</v>
      </c>
      <c r="G231" s="8">
        <v>30768</v>
      </c>
      <c r="H231" s="9" t="s">
        <v>57</v>
      </c>
      <c r="I231" s="5"/>
      <c r="J231" s="10">
        <f t="shared" si="9"/>
        <v>82.55314285714286</v>
      </c>
      <c r="K231" s="11" t="s">
        <v>19</v>
      </c>
      <c r="L231" s="6"/>
    </row>
    <row r="232" spans="1:12" ht="12.75">
      <c r="A232" s="28" t="s">
        <v>195</v>
      </c>
      <c r="B232" s="28" t="s">
        <v>192</v>
      </c>
      <c r="C232" s="28" t="s">
        <v>57</v>
      </c>
      <c r="D232" s="6">
        <v>48.26</v>
      </c>
      <c r="E232" s="22">
        <v>35</v>
      </c>
      <c r="F232" s="23" t="s">
        <v>79</v>
      </c>
      <c r="G232" s="24" t="s">
        <v>600</v>
      </c>
      <c r="H232" s="25" t="s">
        <v>57</v>
      </c>
      <c r="I232" s="26">
        <v>10</v>
      </c>
      <c r="J232" s="10">
        <f t="shared" si="9"/>
        <v>82.10586011342156</v>
      </c>
      <c r="K232" s="28" t="s">
        <v>1</v>
      </c>
      <c r="L232" s="6"/>
    </row>
    <row r="233" spans="1:12" ht="12.75">
      <c r="A233" s="62" t="s">
        <v>195</v>
      </c>
      <c r="B233" s="63" t="s">
        <v>402</v>
      </c>
      <c r="C233" s="63" t="s">
        <v>253</v>
      </c>
      <c r="D233" s="15">
        <v>8.4375</v>
      </c>
      <c r="E233" s="6">
        <v>6</v>
      </c>
      <c r="F233" s="7" t="s">
        <v>93</v>
      </c>
      <c r="G233" s="8" t="s">
        <v>420</v>
      </c>
      <c r="H233" s="9" t="s">
        <v>337</v>
      </c>
      <c r="I233" s="5">
        <v>5</v>
      </c>
      <c r="J233" s="10">
        <f t="shared" si="9"/>
        <v>73.19277108433735</v>
      </c>
      <c r="K233" s="28" t="s">
        <v>1</v>
      </c>
      <c r="L233" s="6"/>
    </row>
    <row r="234" spans="1:12" ht="12.75">
      <c r="A234" s="63" t="s">
        <v>195</v>
      </c>
      <c r="B234" s="63" t="s">
        <v>535</v>
      </c>
      <c r="C234" s="63" t="s">
        <v>57</v>
      </c>
      <c r="D234" s="15">
        <v>0.7125</v>
      </c>
      <c r="E234" s="6">
        <v>1</v>
      </c>
      <c r="F234" s="7" t="s">
        <v>95</v>
      </c>
      <c r="G234" s="8">
        <v>33865</v>
      </c>
      <c r="H234" s="9" t="s">
        <v>57</v>
      </c>
      <c r="I234" s="5"/>
      <c r="J234" s="10">
        <f t="shared" si="9"/>
        <v>21.554621848739497</v>
      </c>
      <c r="K234" s="11" t="s">
        <v>1</v>
      </c>
      <c r="L234" s="3"/>
    </row>
    <row r="235" spans="1:12" ht="12.75">
      <c r="A235" s="62" t="s">
        <v>195</v>
      </c>
      <c r="B235" s="62" t="s">
        <v>197</v>
      </c>
      <c r="C235" s="63" t="s">
        <v>253</v>
      </c>
      <c r="D235" s="15">
        <v>22.26</v>
      </c>
      <c r="E235" s="22">
        <v>20</v>
      </c>
      <c r="F235" s="23" t="s">
        <v>225</v>
      </c>
      <c r="G235" s="24" t="s">
        <v>513</v>
      </c>
      <c r="H235" s="25" t="s">
        <v>322</v>
      </c>
      <c r="I235" s="26">
        <v>5</v>
      </c>
      <c r="J235" s="10">
        <f t="shared" si="9"/>
        <v>65.47058823529412</v>
      </c>
      <c r="K235" s="28" t="s">
        <v>1</v>
      </c>
      <c r="L235" s="3"/>
    </row>
    <row r="236" spans="1:12" ht="12.75">
      <c r="A236" s="28" t="s">
        <v>195</v>
      </c>
      <c r="B236" s="28" t="s">
        <v>119</v>
      </c>
      <c r="C236" s="28" t="s">
        <v>57</v>
      </c>
      <c r="D236" s="6">
        <v>42.48</v>
      </c>
      <c r="E236" s="22">
        <v>28</v>
      </c>
      <c r="F236" s="23" t="s">
        <v>157</v>
      </c>
      <c r="G236" s="24">
        <v>31662</v>
      </c>
      <c r="H236" s="25" t="s">
        <v>57</v>
      </c>
      <c r="I236" s="26"/>
      <c r="J236" s="10">
        <f t="shared" si="9"/>
        <v>90.38297872340425</v>
      </c>
      <c r="K236" s="28" t="s">
        <v>4</v>
      </c>
      <c r="L236" s="6"/>
    </row>
    <row r="237" spans="1:12" ht="12.75">
      <c r="A237" s="11" t="s">
        <v>535</v>
      </c>
      <c r="B237" s="11" t="s">
        <v>197</v>
      </c>
      <c r="C237" s="11" t="s">
        <v>57</v>
      </c>
      <c r="D237" s="15">
        <v>22.95</v>
      </c>
      <c r="E237" s="6">
        <v>16</v>
      </c>
      <c r="F237" s="7" t="s">
        <v>122</v>
      </c>
      <c r="G237" s="8">
        <v>31675</v>
      </c>
      <c r="H237" s="9" t="s">
        <v>57</v>
      </c>
      <c r="I237" s="5"/>
      <c r="J237" s="10">
        <f t="shared" si="9"/>
        <v>81.96428571428571</v>
      </c>
      <c r="K237" s="11" t="s">
        <v>2</v>
      </c>
      <c r="L237" s="6"/>
    </row>
    <row r="238" spans="1:12" ht="12.75">
      <c r="A238" s="11" t="s">
        <v>535</v>
      </c>
      <c r="B238" s="11" t="s">
        <v>401</v>
      </c>
      <c r="C238" s="11" t="s">
        <v>253</v>
      </c>
      <c r="D238" s="15">
        <v>2.8125</v>
      </c>
      <c r="E238" s="6">
        <v>3</v>
      </c>
      <c r="F238" s="7" t="s">
        <v>122</v>
      </c>
      <c r="G238" s="8" t="s">
        <v>534</v>
      </c>
      <c r="H238" s="9" t="s">
        <v>536</v>
      </c>
      <c r="I238" s="5">
        <v>2</v>
      </c>
      <c r="J238" s="10">
        <f t="shared" si="9"/>
        <v>44.4078947368421</v>
      </c>
      <c r="K238" s="11" t="s">
        <v>330</v>
      </c>
      <c r="L238" s="3" t="e">
        <f>IF(E238="","",IF(E238*60+F238&lt;#REF!*60+#REF!,"F",""))</f>
        <v>#REF!</v>
      </c>
    </row>
    <row r="239" spans="1:12" ht="12.75">
      <c r="A239" s="11" t="s">
        <v>194</v>
      </c>
      <c r="B239" s="11" t="s">
        <v>64</v>
      </c>
      <c r="C239" s="11" t="s">
        <v>57</v>
      </c>
      <c r="D239" s="15">
        <v>16.41</v>
      </c>
      <c r="E239" s="6">
        <v>13</v>
      </c>
      <c r="F239" s="7" t="s">
        <v>76</v>
      </c>
      <c r="G239" s="8">
        <v>33865</v>
      </c>
      <c r="H239" s="9" t="s">
        <v>57</v>
      </c>
      <c r="I239" s="5"/>
      <c r="J239" s="10">
        <f t="shared" si="9"/>
        <v>71.17590361445784</v>
      </c>
      <c r="K239" s="11" t="s">
        <v>1</v>
      </c>
      <c r="L239" s="3" t="e">
        <f>IF(E239="","",IF(E239*60+F239&lt;#REF!*60+#REF!,"F",""))</f>
        <v>#REF!</v>
      </c>
    </row>
    <row r="240" spans="1:12" ht="12.75">
      <c r="A240" s="11" t="s">
        <v>85</v>
      </c>
      <c r="B240" s="11" t="s">
        <v>83</v>
      </c>
      <c r="C240" s="11" t="s">
        <v>253</v>
      </c>
      <c r="D240" s="15">
        <v>21.68</v>
      </c>
      <c r="E240" s="6">
        <v>18</v>
      </c>
      <c r="F240" s="7" t="s">
        <v>167</v>
      </c>
      <c r="G240" s="8" t="s">
        <v>377</v>
      </c>
      <c r="H240" s="9" t="s">
        <v>352</v>
      </c>
      <c r="I240" s="5">
        <v>5</v>
      </c>
      <c r="J240" s="10">
        <f>SUM((D240*3600)/((E240*60)+(F240)))</f>
        <v>71.14676390154968</v>
      </c>
      <c r="K240" s="11" t="s">
        <v>358</v>
      </c>
      <c r="L240" s="3" t="e">
        <f>IF(E240="","",IF(E240*60+F240&lt;#REF!*60+#REF!,"F",""))</f>
        <v>#REF!</v>
      </c>
    </row>
    <row r="241" spans="1:12" ht="12.75">
      <c r="A241" s="63" t="s">
        <v>85</v>
      </c>
      <c r="B241" s="63" t="s">
        <v>626</v>
      </c>
      <c r="C241" s="63" t="s">
        <v>253</v>
      </c>
      <c r="D241" s="15">
        <v>27.05</v>
      </c>
      <c r="E241" s="33">
        <v>26</v>
      </c>
      <c r="F241" s="35">
        <v>20</v>
      </c>
      <c r="G241" s="31">
        <v>33099</v>
      </c>
      <c r="H241" s="9" t="s">
        <v>341</v>
      </c>
      <c r="I241" s="32">
        <v>2</v>
      </c>
      <c r="J241" s="10">
        <f>SUM((D241*3600)/((E241*60)+(F241)))</f>
        <v>61.63291139240506</v>
      </c>
      <c r="K241" s="11" t="s">
        <v>1</v>
      </c>
      <c r="L241" s="3" t="e">
        <f>IF(E241="","",IF(E241*60+F241&lt;#REF!*60+#REF!,"F",""))</f>
        <v>#REF!</v>
      </c>
    </row>
    <row r="242" spans="1:12" ht="12.75">
      <c r="A242" s="63" t="s">
        <v>85</v>
      </c>
      <c r="B242" s="63" t="s">
        <v>626</v>
      </c>
      <c r="C242" s="63" t="s">
        <v>57</v>
      </c>
      <c r="D242" s="15">
        <v>27.05</v>
      </c>
      <c r="E242" s="6">
        <v>25</v>
      </c>
      <c r="F242" s="7" t="s">
        <v>98</v>
      </c>
      <c r="G242" s="8">
        <v>36713</v>
      </c>
      <c r="H242" s="9" t="s">
        <v>57</v>
      </c>
      <c r="I242" s="5">
        <v>10</v>
      </c>
      <c r="J242" s="10">
        <f>SUM((D242*3600)/((E242*60)+(F242)))</f>
        <v>63.77210216110019</v>
      </c>
      <c r="K242" s="11" t="s">
        <v>23</v>
      </c>
      <c r="L242" s="63"/>
    </row>
    <row r="243" spans="1:12" ht="12.75">
      <c r="A243" s="11" t="s">
        <v>85</v>
      </c>
      <c r="B243" s="11" t="s">
        <v>627</v>
      </c>
      <c r="C243" s="11" t="s">
        <v>253</v>
      </c>
      <c r="D243" s="15">
        <v>21.975</v>
      </c>
      <c r="E243" s="6">
        <v>20</v>
      </c>
      <c r="F243" s="7" t="s">
        <v>76</v>
      </c>
      <c r="G243" s="8" t="s">
        <v>496</v>
      </c>
      <c r="H243" s="9" t="s">
        <v>497</v>
      </c>
      <c r="I243" s="5">
        <v>2</v>
      </c>
      <c r="J243" s="10">
        <f>SUM((D243*3600)/((E243*60)+(F243)))</f>
        <v>63.288</v>
      </c>
      <c r="K243" s="11" t="s">
        <v>12</v>
      </c>
      <c r="L243" s="6"/>
    </row>
    <row r="244" spans="1:12" ht="12.75">
      <c r="A244" s="11" t="s">
        <v>85</v>
      </c>
      <c r="B244" s="11" t="s">
        <v>623</v>
      </c>
      <c r="C244" s="11" t="s">
        <v>57</v>
      </c>
      <c r="D244" s="15">
        <v>133.31</v>
      </c>
      <c r="E244" s="6">
        <v>83</v>
      </c>
      <c r="F244" s="7">
        <v>45</v>
      </c>
      <c r="G244" s="8">
        <v>28770</v>
      </c>
      <c r="H244" s="9" t="s">
        <v>57</v>
      </c>
      <c r="I244" s="5"/>
      <c r="J244" s="10">
        <f>SUM(D244*3600)/(E244*60+F244)</f>
        <v>95.50567164179104</v>
      </c>
      <c r="K244" s="11" t="s">
        <v>37</v>
      </c>
      <c r="L244" s="6"/>
    </row>
    <row r="245" spans="1:12" ht="12.75">
      <c r="A245" s="11" t="s">
        <v>85</v>
      </c>
      <c r="B245" s="11" t="s">
        <v>125</v>
      </c>
      <c r="C245" s="11" t="s">
        <v>253</v>
      </c>
      <c r="D245" s="15">
        <v>20.35</v>
      </c>
      <c r="E245" s="6">
        <v>16</v>
      </c>
      <c r="F245" s="9" t="s">
        <v>140</v>
      </c>
      <c r="G245" s="8" t="s">
        <v>440</v>
      </c>
      <c r="H245" s="9" t="s">
        <v>360</v>
      </c>
      <c r="I245" s="5">
        <v>5</v>
      </c>
      <c r="J245" s="10">
        <f>SUM((D245*3600)/((E245*60)+(F245)))</f>
        <v>74.3756345177665</v>
      </c>
      <c r="K245" s="11" t="s">
        <v>12</v>
      </c>
      <c r="L245" s="55"/>
    </row>
    <row r="246" spans="1:12" ht="12.75">
      <c r="A246" s="11" t="s">
        <v>85</v>
      </c>
      <c r="B246" s="11" t="s">
        <v>64</v>
      </c>
      <c r="C246" s="11" t="s">
        <v>57</v>
      </c>
      <c r="D246" s="15">
        <v>97.48</v>
      </c>
      <c r="E246" s="6">
        <v>65</v>
      </c>
      <c r="F246" s="7" t="s">
        <v>63</v>
      </c>
      <c r="G246" s="8">
        <v>29639</v>
      </c>
      <c r="H246" s="9" t="s">
        <v>57</v>
      </c>
      <c r="I246" s="5"/>
      <c r="J246" s="10">
        <f>SUM(D246*3600)/(E246*60+F246)</f>
        <v>89.0454199441766</v>
      </c>
      <c r="K246" s="11" t="s">
        <v>38</v>
      </c>
      <c r="L246" s="6"/>
    </row>
    <row r="247" spans="1:12" ht="12.75">
      <c r="A247" s="11" t="s">
        <v>85</v>
      </c>
      <c r="B247" s="11" t="s">
        <v>628</v>
      </c>
      <c r="C247" s="11" t="s">
        <v>57</v>
      </c>
      <c r="D247" s="15">
        <v>9.87</v>
      </c>
      <c r="E247" s="6">
        <v>9</v>
      </c>
      <c r="F247" s="7" t="s">
        <v>102</v>
      </c>
      <c r="G247" s="8">
        <v>28995</v>
      </c>
      <c r="H247" s="9" t="s">
        <v>57</v>
      </c>
      <c r="I247" s="5"/>
      <c r="J247" s="10">
        <f>SUM((D247*3600)/((E247*60)+(F247)))</f>
        <v>60.842465753424655</v>
      </c>
      <c r="K247" s="11" t="s">
        <v>14</v>
      </c>
      <c r="L247" s="6"/>
    </row>
    <row r="248" spans="1:12" ht="12.75">
      <c r="A248" s="63" t="s">
        <v>85</v>
      </c>
      <c r="B248" s="63" t="s">
        <v>74</v>
      </c>
      <c r="C248" s="63" t="s">
        <v>57</v>
      </c>
      <c r="D248" s="15">
        <v>56.17</v>
      </c>
      <c r="E248" s="22">
        <v>44</v>
      </c>
      <c r="F248" s="23" t="s">
        <v>96</v>
      </c>
      <c r="G248" s="24" t="s">
        <v>461</v>
      </c>
      <c r="H248" s="25" t="s">
        <v>57</v>
      </c>
      <c r="I248" s="26">
        <v>9</v>
      </c>
      <c r="J248" s="27">
        <f>SUM(D248*3600)/(E248*60+F248)</f>
        <v>75.19970249163258</v>
      </c>
      <c r="K248" s="28" t="s">
        <v>462</v>
      </c>
      <c r="L248" s="6"/>
    </row>
    <row r="249" spans="1:12" ht="12.75">
      <c r="A249" s="11" t="s">
        <v>256</v>
      </c>
      <c r="B249" s="11" t="s">
        <v>629</v>
      </c>
      <c r="C249" s="11" t="s">
        <v>57</v>
      </c>
      <c r="D249" s="15">
        <v>28.61</v>
      </c>
      <c r="E249" s="6">
        <v>63</v>
      </c>
      <c r="F249" s="7" t="s">
        <v>129</v>
      </c>
      <c r="G249" s="8" t="s">
        <v>538</v>
      </c>
      <c r="H249" s="9" t="s">
        <v>57</v>
      </c>
      <c r="I249" s="5">
        <v>10</v>
      </c>
      <c r="J249" s="10">
        <f>SUM(D249*3600)/(E249*60+F249)</f>
        <v>26.87787056367432</v>
      </c>
      <c r="K249" s="11" t="s">
        <v>9</v>
      </c>
      <c r="L249" s="6"/>
    </row>
    <row r="250" spans="1:12" ht="12.75">
      <c r="A250" s="11" t="s">
        <v>256</v>
      </c>
      <c r="B250" s="11" t="s">
        <v>191</v>
      </c>
      <c r="C250" s="11" t="s">
        <v>57</v>
      </c>
      <c r="D250" s="15">
        <v>55.43</v>
      </c>
      <c r="E250" s="6">
        <v>97</v>
      </c>
      <c r="F250" s="7" t="s">
        <v>167</v>
      </c>
      <c r="G250" s="8" t="s">
        <v>537</v>
      </c>
      <c r="H250" s="9" t="s">
        <v>57</v>
      </c>
      <c r="I250" s="5">
        <v>10</v>
      </c>
      <c r="J250" s="10">
        <f>SUM((D250*3600)/((E250*60)+(F250)))</f>
        <v>34.18673976357718</v>
      </c>
      <c r="K250" s="11" t="s">
        <v>9</v>
      </c>
      <c r="L250" s="6"/>
    </row>
    <row r="251" spans="1:12" ht="12.75">
      <c r="A251" s="63" t="s">
        <v>256</v>
      </c>
      <c r="B251" s="63" t="s">
        <v>258</v>
      </c>
      <c r="C251" s="63" t="s">
        <v>253</v>
      </c>
      <c r="D251" s="15">
        <v>2.425</v>
      </c>
      <c r="E251" s="6">
        <v>5</v>
      </c>
      <c r="F251" s="7" t="s">
        <v>101</v>
      </c>
      <c r="G251" s="8" t="s">
        <v>645</v>
      </c>
      <c r="H251" s="9" t="s">
        <v>646</v>
      </c>
      <c r="I251" s="5">
        <v>1</v>
      </c>
      <c r="J251" s="10">
        <f>SUM((D251*3600)/((E251*60)+(F251)))</f>
        <v>25.526315789473685</v>
      </c>
      <c r="K251" s="11" t="s">
        <v>16</v>
      </c>
      <c r="L251" s="3"/>
    </row>
    <row r="252" spans="1:12" ht="12.75">
      <c r="A252" s="63" t="s">
        <v>256</v>
      </c>
      <c r="B252" s="63" t="s">
        <v>258</v>
      </c>
      <c r="C252" s="63" t="s">
        <v>57</v>
      </c>
      <c r="D252" s="15">
        <v>2.425</v>
      </c>
      <c r="E252" s="6">
        <v>5</v>
      </c>
      <c r="F252" s="7" t="s">
        <v>90</v>
      </c>
      <c r="G252" s="8" t="s">
        <v>248</v>
      </c>
      <c r="H252" s="9" t="s">
        <v>57</v>
      </c>
      <c r="I252" s="5"/>
      <c r="J252" s="10">
        <f>SUM((D252*3600)/((E252*60)+(F252)))</f>
        <v>25.982142857142858</v>
      </c>
      <c r="K252" s="11" t="s">
        <v>13</v>
      </c>
      <c r="L252" s="3"/>
    </row>
    <row r="253" spans="1:12" ht="12.75">
      <c r="A253" s="11" t="s">
        <v>202</v>
      </c>
      <c r="B253" s="11" t="s">
        <v>215</v>
      </c>
      <c r="C253" s="11" t="s">
        <v>641</v>
      </c>
      <c r="D253" s="15">
        <v>7.93</v>
      </c>
      <c r="E253" s="6">
        <v>9</v>
      </c>
      <c r="F253" s="7" t="s">
        <v>66</v>
      </c>
      <c r="G253" s="8">
        <v>36474</v>
      </c>
      <c r="H253" s="9" t="s">
        <v>224</v>
      </c>
      <c r="I253" s="5">
        <v>9</v>
      </c>
      <c r="J253" s="10">
        <f aca="true" t="shared" si="10" ref="J253:J271">SUM(D253*3600)/(E253*60+F253)</f>
        <v>52.09489051094891</v>
      </c>
      <c r="K253" s="11" t="s">
        <v>1</v>
      </c>
      <c r="L253" s="3"/>
    </row>
    <row r="254" spans="1:12" ht="12.75">
      <c r="A254" s="11" t="s">
        <v>202</v>
      </c>
      <c r="B254" s="11" t="s">
        <v>215</v>
      </c>
      <c r="C254" s="11" t="s">
        <v>57</v>
      </c>
      <c r="D254" s="15">
        <v>7.93</v>
      </c>
      <c r="E254" s="6">
        <v>8</v>
      </c>
      <c r="F254" s="7" t="s">
        <v>67</v>
      </c>
      <c r="G254" s="8">
        <v>35173</v>
      </c>
      <c r="H254" s="9" t="s">
        <v>57</v>
      </c>
      <c r="I254" s="5"/>
      <c r="J254" s="10">
        <f t="shared" si="10"/>
        <v>58.86185567010309</v>
      </c>
      <c r="K254" s="11" t="s">
        <v>1</v>
      </c>
      <c r="L254" s="3" t="e">
        <f>IF(E254="","",IF(E254*60+F254&lt;#REF!*60+#REF!,"F",""))</f>
        <v>#REF!</v>
      </c>
    </row>
    <row r="255" spans="1:12" ht="12.75">
      <c r="A255" s="11" t="s">
        <v>202</v>
      </c>
      <c r="B255" s="11" t="s">
        <v>214</v>
      </c>
      <c r="C255" s="11" t="s">
        <v>253</v>
      </c>
      <c r="D255" s="15">
        <v>9.58</v>
      </c>
      <c r="E255" s="6">
        <v>10</v>
      </c>
      <c r="F255" s="7" t="s">
        <v>110</v>
      </c>
      <c r="G255" s="8" t="s">
        <v>585</v>
      </c>
      <c r="H255" s="9" t="s">
        <v>586</v>
      </c>
      <c r="I255" s="5">
        <v>4</v>
      </c>
      <c r="J255" s="10">
        <f t="shared" si="10"/>
        <v>53.636080870917574</v>
      </c>
      <c r="K255" s="11" t="s">
        <v>1</v>
      </c>
      <c r="L255" s="3" t="e">
        <f>IF(E255="","",IF(E255*60+F255&lt;#REF!*60+#REF!,"F",""))</f>
        <v>#REF!</v>
      </c>
    </row>
    <row r="256" spans="1:12" ht="12.75">
      <c r="A256" s="11" t="s">
        <v>202</v>
      </c>
      <c r="B256" s="11" t="s">
        <v>214</v>
      </c>
      <c r="C256" s="11" t="s">
        <v>57</v>
      </c>
      <c r="D256" s="15">
        <v>9.58</v>
      </c>
      <c r="E256" s="6">
        <v>10</v>
      </c>
      <c r="F256" s="7" t="s">
        <v>96</v>
      </c>
      <c r="G256" s="8">
        <v>37443</v>
      </c>
      <c r="H256" s="9" t="s">
        <v>57</v>
      </c>
      <c r="I256" s="5">
        <v>9</v>
      </c>
      <c r="J256" s="10">
        <f t="shared" si="10"/>
        <v>53.1402157164869</v>
      </c>
      <c r="K256" s="11" t="s">
        <v>1</v>
      </c>
      <c r="L256" s="6"/>
    </row>
    <row r="257" spans="1:12" ht="12.75">
      <c r="A257" s="11" t="s">
        <v>202</v>
      </c>
      <c r="B257" s="11" t="s">
        <v>227</v>
      </c>
      <c r="C257" s="11" t="s">
        <v>57</v>
      </c>
      <c r="D257" s="15">
        <v>8.0625</v>
      </c>
      <c r="E257" s="6">
        <v>12</v>
      </c>
      <c r="F257" s="7" t="s">
        <v>116</v>
      </c>
      <c r="G257" s="8">
        <v>36744</v>
      </c>
      <c r="H257" s="9" t="s">
        <v>57</v>
      </c>
      <c r="I257" s="5">
        <v>10</v>
      </c>
      <c r="J257" s="10">
        <f t="shared" si="10"/>
        <v>39.222972972972975</v>
      </c>
      <c r="K257" s="11" t="s">
        <v>1</v>
      </c>
      <c r="L257" s="6"/>
    </row>
    <row r="258" spans="1:12" ht="12.75">
      <c r="A258" s="63" t="s">
        <v>202</v>
      </c>
      <c r="B258" s="63" t="s">
        <v>191</v>
      </c>
      <c r="C258" s="63" t="s">
        <v>253</v>
      </c>
      <c r="D258" s="15">
        <v>31.86</v>
      </c>
      <c r="E258" s="6">
        <v>30</v>
      </c>
      <c r="F258" s="7" t="s">
        <v>124</v>
      </c>
      <c r="G258" s="8" t="s">
        <v>390</v>
      </c>
      <c r="H258" s="9" t="s">
        <v>361</v>
      </c>
      <c r="I258" s="5">
        <v>5</v>
      </c>
      <c r="J258" s="10">
        <f t="shared" si="10"/>
        <v>61.897463572584996</v>
      </c>
      <c r="K258" s="11" t="s">
        <v>1</v>
      </c>
      <c r="L258" s="6"/>
    </row>
    <row r="259" spans="1:12" ht="12.75">
      <c r="A259" s="11" t="s">
        <v>202</v>
      </c>
      <c r="B259" s="11" t="s">
        <v>120</v>
      </c>
      <c r="C259" s="11" t="s">
        <v>253</v>
      </c>
      <c r="D259" s="15">
        <v>50.94</v>
      </c>
      <c r="E259" s="6">
        <v>37</v>
      </c>
      <c r="F259" s="7" t="s">
        <v>95</v>
      </c>
      <c r="G259" s="8" t="s">
        <v>442</v>
      </c>
      <c r="H259" s="9" t="s">
        <v>441</v>
      </c>
      <c r="I259" s="5">
        <v>5</v>
      </c>
      <c r="J259" s="10">
        <f t="shared" si="10"/>
        <v>80.46687143483985</v>
      </c>
      <c r="K259" s="11" t="s">
        <v>1</v>
      </c>
      <c r="L259" s="6"/>
    </row>
    <row r="260" spans="1:12" ht="12.75">
      <c r="A260" s="11" t="s">
        <v>202</v>
      </c>
      <c r="B260" s="11" t="s">
        <v>120</v>
      </c>
      <c r="C260" s="11" t="s">
        <v>57</v>
      </c>
      <c r="D260" s="15">
        <v>50.94</v>
      </c>
      <c r="E260" s="6">
        <v>38</v>
      </c>
      <c r="F260" s="7" t="s">
        <v>77</v>
      </c>
      <c r="G260" s="8">
        <v>37761</v>
      </c>
      <c r="H260" s="9" t="s">
        <v>57</v>
      </c>
      <c r="I260" s="5">
        <v>8</v>
      </c>
      <c r="J260" s="10">
        <f t="shared" si="10"/>
        <v>79.42139454309225</v>
      </c>
      <c r="K260" s="11" t="s">
        <v>1</v>
      </c>
      <c r="L260" s="3"/>
    </row>
    <row r="261" spans="1:12" ht="12.75">
      <c r="A261" s="63" t="s">
        <v>295</v>
      </c>
      <c r="B261" s="63" t="s">
        <v>310</v>
      </c>
      <c r="C261" s="63" t="s">
        <v>57</v>
      </c>
      <c r="D261" s="56">
        <v>71.15</v>
      </c>
      <c r="E261" s="55">
        <v>65</v>
      </c>
      <c r="F261" s="57" t="s">
        <v>112</v>
      </c>
      <c r="G261" s="58" t="s">
        <v>583</v>
      </c>
      <c r="H261" s="59" t="s">
        <v>57</v>
      </c>
      <c r="I261" s="60">
        <v>9</v>
      </c>
      <c r="J261" s="61">
        <f t="shared" si="10"/>
        <v>64.9277566539924</v>
      </c>
      <c r="K261" s="63" t="s">
        <v>16</v>
      </c>
      <c r="L261" s="6"/>
    </row>
    <row r="262" spans="1:12" ht="12.75">
      <c r="A262" s="63" t="s">
        <v>295</v>
      </c>
      <c r="B262" s="63" t="s">
        <v>309</v>
      </c>
      <c r="C262" s="82" t="s">
        <v>641</v>
      </c>
      <c r="D262" s="56">
        <v>66.63</v>
      </c>
      <c r="E262" s="55">
        <v>66</v>
      </c>
      <c r="F262" s="57" t="s">
        <v>75</v>
      </c>
      <c r="G262" s="58">
        <v>36127</v>
      </c>
      <c r="H262" s="59" t="s">
        <v>118</v>
      </c>
      <c r="I262" s="60">
        <v>8</v>
      </c>
      <c r="J262" s="61">
        <f t="shared" si="10"/>
        <v>60.177621675865524</v>
      </c>
      <c r="K262" s="63" t="s">
        <v>8</v>
      </c>
      <c r="L262" s="6"/>
    </row>
    <row r="263" spans="1:12" ht="12.75">
      <c r="A263" s="62" t="s">
        <v>295</v>
      </c>
      <c r="B263" s="63" t="s">
        <v>296</v>
      </c>
      <c r="C263" s="63" t="s">
        <v>253</v>
      </c>
      <c r="D263" s="15">
        <v>13.2375</v>
      </c>
      <c r="E263" s="6">
        <v>11</v>
      </c>
      <c r="F263" s="7" t="s">
        <v>116</v>
      </c>
      <c r="G263" s="8" t="s">
        <v>405</v>
      </c>
      <c r="H263" s="9" t="s">
        <v>404</v>
      </c>
      <c r="I263" s="5">
        <v>5</v>
      </c>
      <c r="J263" s="10">
        <f t="shared" si="10"/>
        <v>70.08088235294117</v>
      </c>
      <c r="K263" s="11" t="s">
        <v>24</v>
      </c>
      <c r="L263" s="3"/>
    </row>
    <row r="264" spans="1:12" ht="12.75">
      <c r="A264" s="62" t="s">
        <v>295</v>
      </c>
      <c r="B264" s="63" t="s">
        <v>296</v>
      </c>
      <c r="C264" s="63" t="s">
        <v>57</v>
      </c>
      <c r="D264" s="15">
        <v>13.2375</v>
      </c>
      <c r="E264" s="6">
        <v>11</v>
      </c>
      <c r="F264" s="7" t="s">
        <v>113</v>
      </c>
      <c r="G264" s="8">
        <v>34352</v>
      </c>
      <c r="H264" s="9" t="s">
        <v>57</v>
      </c>
      <c r="I264" s="5"/>
      <c r="J264" s="10">
        <f t="shared" si="10"/>
        <v>69.87536656891496</v>
      </c>
      <c r="K264" s="11" t="s">
        <v>13</v>
      </c>
      <c r="L264" s="3" t="e">
        <f>IF(E264="","",IF(E264*60+F264&lt;#REF!*60+#REF!,"F",""))</f>
        <v>#REF!</v>
      </c>
    </row>
    <row r="265" spans="1:13" s="5" customFormat="1" ht="11.25" customHeight="1">
      <c r="A265" s="63" t="s">
        <v>295</v>
      </c>
      <c r="B265" s="63" t="s">
        <v>308</v>
      </c>
      <c r="C265" s="63" t="s">
        <v>253</v>
      </c>
      <c r="D265" s="56">
        <v>52.22</v>
      </c>
      <c r="E265" s="55">
        <v>43</v>
      </c>
      <c r="F265" s="57" t="s">
        <v>116</v>
      </c>
      <c r="G265" s="58" t="s">
        <v>393</v>
      </c>
      <c r="H265" s="59" t="s">
        <v>394</v>
      </c>
      <c r="I265" s="60">
        <v>5</v>
      </c>
      <c r="J265" s="61">
        <f t="shared" si="10"/>
        <v>72.30461538461539</v>
      </c>
      <c r="K265" s="63" t="s">
        <v>12</v>
      </c>
      <c r="L265" s="6"/>
      <c r="M265"/>
    </row>
    <row r="266" spans="1:13" s="5" customFormat="1" ht="11.25" customHeight="1">
      <c r="A266" s="63" t="s">
        <v>295</v>
      </c>
      <c r="B266" s="63" t="s">
        <v>306</v>
      </c>
      <c r="C266" s="63" t="s">
        <v>253</v>
      </c>
      <c r="D266" s="15">
        <v>42.56</v>
      </c>
      <c r="E266" s="6">
        <v>31</v>
      </c>
      <c r="F266" s="7" t="s">
        <v>111</v>
      </c>
      <c r="G266" s="8">
        <v>37520</v>
      </c>
      <c r="H266" s="9" t="s">
        <v>318</v>
      </c>
      <c r="I266" s="5">
        <v>5</v>
      </c>
      <c r="J266" s="10">
        <f t="shared" si="10"/>
        <v>80.85277044854881</v>
      </c>
      <c r="K266" s="11" t="s">
        <v>335</v>
      </c>
      <c r="L266" s="3" t="e">
        <f>IF(E266="","",IF(E266*60+F266&lt;#REF!*60+#REF!,"F",""))</f>
        <v>#REF!</v>
      </c>
      <c r="M266"/>
    </row>
    <row r="267" spans="1:12" ht="12.75">
      <c r="A267" s="63" t="s">
        <v>295</v>
      </c>
      <c r="B267" s="63" t="s">
        <v>623</v>
      </c>
      <c r="C267" s="63" t="s">
        <v>57</v>
      </c>
      <c r="D267" s="15">
        <v>63.26</v>
      </c>
      <c r="E267" s="55">
        <v>40</v>
      </c>
      <c r="F267" s="57" t="s">
        <v>112</v>
      </c>
      <c r="G267" s="58">
        <v>30182</v>
      </c>
      <c r="H267" s="59" t="s">
        <v>57</v>
      </c>
      <c r="I267" s="60"/>
      <c r="J267" s="61">
        <f t="shared" si="10"/>
        <v>93.14355828220859</v>
      </c>
      <c r="K267" s="63" t="s">
        <v>4</v>
      </c>
      <c r="L267" s="6"/>
    </row>
    <row r="268" spans="1:12" ht="12.75">
      <c r="A268" s="62" t="s">
        <v>295</v>
      </c>
      <c r="B268" s="63" t="s">
        <v>297</v>
      </c>
      <c r="C268" s="63" t="s">
        <v>57</v>
      </c>
      <c r="D268" s="56">
        <v>28.25</v>
      </c>
      <c r="E268" s="55">
        <v>33</v>
      </c>
      <c r="F268" s="57" t="s">
        <v>159</v>
      </c>
      <c r="G268" s="58">
        <v>33698</v>
      </c>
      <c r="H268" s="59" t="s">
        <v>57</v>
      </c>
      <c r="I268" s="60"/>
      <c r="J268" s="61">
        <f t="shared" si="10"/>
        <v>51.02860010035123</v>
      </c>
      <c r="K268" s="63" t="s">
        <v>24</v>
      </c>
      <c r="L268" s="6"/>
    </row>
    <row r="269" spans="1:12" ht="12.75">
      <c r="A269" s="63" t="s">
        <v>295</v>
      </c>
      <c r="B269" s="63" t="s">
        <v>433</v>
      </c>
      <c r="C269" s="63" t="s">
        <v>253</v>
      </c>
      <c r="D269" s="15">
        <v>27.01</v>
      </c>
      <c r="E269" s="55">
        <v>26</v>
      </c>
      <c r="F269" s="57" t="s">
        <v>76</v>
      </c>
      <c r="G269" s="58" t="s">
        <v>605</v>
      </c>
      <c r="H269" s="59" t="s">
        <v>573</v>
      </c>
      <c r="I269" s="60">
        <v>4</v>
      </c>
      <c r="J269" s="61">
        <f t="shared" si="10"/>
        <v>60.395031055900624</v>
      </c>
      <c r="K269" s="63" t="s">
        <v>35</v>
      </c>
      <c r="L269" s="6"/>
    </row>
    <row r="270" spans="1:12" ht="12.75">
      <c r="A270" s="11" t="s">
        <v>295</v>
      </c>
      <c r="B270" s="11" t="s">
        <v>74</v>
      </c>
      <c r="C270" s="3" t="s">
        <v>253</v>
      </c>
      <c r="D270" s="15">
        <v>33.85</v>
      </c>
      <c r="E270" s="6">
        <v>31</v>
      </c>
      <c r="F270" s="7" t="s">
        <v>66</v>
      </c>
      <c r="G270" s="8" t="s">
        <v>415</v>
      </c>
      <c r="H270" s="9" t="s">
        <v>416</v>
      </c>
      <c r="I270" s="5">
        <v>2</v>
      </c>
      <c r="J270" s="10">
        <f t="shared" si="10"/>
        <v>65.2355460385439</v>
      </c>
      <c r="K270" s="11" t="s">
        <v>20</v>
      </c>
      <c r="L270" s="154"/>
    </row>
    <row r="271" spans="1:12" ht="12.75">
      <c r="A271" s="11" t="s">
        <v>295</v>
      </c>
      <c r="B271" s="11" t="s">
        <v>74</v>
      </c>
      <c r="C271" s="3" t="s">
        <v>57</v>
      </c>
      <c r="D271" s="15">
        <v>33.85</v>
      </c>
      <c r="E271" s="6">
        <v>27</v>
      </c>
      <c r="F271" s="7" t="s">
        <v>79</v>
      </c>
      <c r="G271" s="8">
        <v>37216</v>
      </c>
      <c r="H271" s="9" t="s">
        <v>57</v>
      </c>
      <c r="I271" s="5">
        <v>9</v>
      </c>
      <c r="J271" s="10">
        <f t="shared" si="10"/>
        <v>74.48655256723717</v>
      </c>
      <c r="K271" s="11" t="s">
        <v>12</v>
      </c>
      <c r="L271" s="3" t="e">
        <f>IF(E271="","",IF(E271*60+F271&lt;#REF!*60+#REF!,"F",""))</f>
        <v>#REF!</v>
      </c>
    </row>
    <row r="272" spans="1:12" ht="12.75">
      <c r="A272" s="11" t="s">
        <v>227</v>
      </c>
      <c r="B272" s="11" t="s">
        <v>202</v>
      </c>
      <c r="C272" s="11" t="s">
        <v>57</v>
      </c>
      <c r="D272" s="15">
        <v>8.0625</v>
      </c>
      <c r="E272" s="6">
        <v>11</v>
      </c>
      <c r="F272" s="7" t="s">
        <v>84</v>
      </c>
      <c r="G272" s="8">
        <v>35595</v>
      </c>
      <c r="H272" s="9" t="s">
        <v>57</v>
      </c>
      <c r="I272" s="5"/>
      <c r="J272" s="10">
        <f>SUM((D272*3600)/((E272*60)+(F272)))</f>
        <v>41.464285714285715</v>
      </c>
      <c r="K272" s="11" t="s">
        <v>1</v>
      </c>
      <c r="L272" s="3" t="e">
        <f>IF(E272="","",IF(E272*60+F272&lt;#REF!*60+#REF!,"F",""))</f>
        <v>#REF!</v>
      </c>
    </row>
    <row r="273" spans="1:12" ht="12.75">
      <c r="A273" s="11" t="s">
        <v>241</v>
      </c>
      <c r="B273" s="11" t="s">
        <v>237</v>
      </c>
      <c r="C273" s="11" t="s">
        <v>253</v>
      </c>
      <c r="D273" s="15">
        <v>16.92</v>
      </c>
      <c r="E273" s="6">
        <v>20</v>
      </c>
      <c r="F273" s="7">
        <v>31</v>
      </c>
      <c r="G273" s="8">
        <v>35754</v>
      </c>
      <c r="H273" s="9" t="s">
        <v>247</v>
      </c>
      <c r="I273" s="5">
        <v>1</v>
      </c>
      <c r="J273" s="10">
        <f>SUM((D273*3600)/((E273*60)+(F273)))</f>
        <v>49.481722177091804</v>
      </c>
      <c r="K273" s="11" t="s">
        <v>1</v>
      </c>
      <c r="L273" s="6"/>
    </row>
    <row r="274" spans="1:12" ht="12.75">
      <c r="A274" s="11" t="s">
        <v>241</v>
      </c>
      <c r="B274" s="11" t="s">
        <v>237</v>
      </c>
      <c r="C274" s="11" t="s">
        <v>57</v>
      </c>
      <c r="D274" s="15">
        <v>16.92</v>
      </c>
      <c r="E274" s="6">
        <v>23</v>
      </c>
      <c r="F274" s="7" t="s">
        <v>111</v>
      </c>
      <c r="G274" s="8">
        <v>34209</v>
      </c>
      <c r="H274" s="9" t="s">
        <v>57</v>
      </c>
      <c r="I274" s="5"/>
      <c r="J274" s="10">
        <f>SUM((D274*3600)/((E274*60)+(F274)))</f>
        <v>43.04734982332156</v>
      </c>
      <c r="K274" s="11" t="s">
        <v>1</v>
      </c>
      <c r="L274" s="3" t="e">
        <f>IF(E274="","",IF(E274*60+F274&lt;#REF!*60+#REF!,"F",""))</f>
        <v>#REF!</v>
      </c>
    </row>
    <row r="275" spans="1:12" ht="12.75">
      <c r="A275" s="11" t="s">
        <v>241</v>
      </c>
      <c r="B275" s="11" t="s">
        <v>251</v>
      </c>
      <c r="C275" s="11" t="s">
        <v>57</v>
      </c>
      <c r="D275" s="15">
        <v>4.1625</v>
      </c>
      <c r="E275" s="6">
        <v>11</v>
      </c>
      <c r="F275" s="7" t="s">
        <v>157</v>
      </c>
      <c r="G275" s="8">
        <v>32396</v>
      </c>
      <c r="H275" s="9" t="s">
        <v>57</v>
      </c>
      <c r="I275" s="5"/>
      <c r="J275" s="10">
        <f>SUM(D275*3600)/(E275*60+F275)</f>
        <v>22.29910714285714</v>
      </c>
      <c r="K275" s="11" t="s">
        <v>10</v>
      </c>
      <c r="L275" s="3" t="e">
        <f>IF(E275="","",IF(E275*60+F275&lt;#REF!*60+#REF!,"F",""))</f>
        <v>#REF!</v>
      </c>
    </row>
    <row r="276" spans="1:12" ht="12.75">
      <c r="A276" s="63" t="s">
        <v>241</v>
      </c>
      <c r="B276" s="63" t="s">
        <v>191</v>
      </c>
      <c r="C276" s="63" t="s">
        <v>253</v>
      </c>
      <c r="D276" s="15">
        <v>34.68</v>
      </c>
      <c r="E276" s="6">
        <v>40</v>
      </c>
      <c r="F276" s="7" t="s">
        <v>167</v>
      </c>
      <c r="G276" s="8">
        <v>33789</v>
      </c>
      <c r="H276" s="9" t="s">
        <v>57</v>
      </c>
      <c r="I276" s="5"/>
      <c r="J276" s="10">
        <f>SUM((D276*3600)/((E276*60)+(F276)))</f>
        <v>51.654116673562264</v>
      </c>
      <c r="K276" s="11" t="s">
        <v>1</v>
      </c>
      <c r="L276" s="3" t="e">
        <f>IF(E276="","",IF(E276*60+F276&lt;#REF!*60+#REF!,"F",""))</f>
        <v>#REF!</v>
      </c>
    </row>
    <row r="277" spans="1:12" ht="12.75">
      <c r="A277" s="11" t="s">
        <v>241</v>
      </c>
      <c r="B277" s="11" t="s">
        <v>254</v>
      </c>
      <c r="C277" s="11" t="s">
        <v>253</v>
      </c>
      <c r="D277" s="47">
        <v>14.3125</v>
      </c>
      <c r="E277" s="48">
        <v>30</v>
      </c>
      <c r="F277" s="49" t="s">
        <v>142</v>
      </c>
      <c r="G277" s="50" t="s">
        <v>613</v>
      </c>
      <c r="H277" s="51" t="s">
        <v>614</v>
      </c>
      <c r="I277" s="52">
        <v>1</v>
      </c>
      <c r="J277" s="53">
        <f>SUM(D277*3600)/(E277*60+F277)</f>
        <v>28.09432933478735</v>
      </c>
      <c r="K277" s="54" t="s">
        <v>615</v>
      </c>
      <c r="L277" s="155"/>
    </row>
    <row r="278" spans="1:12" ht="12.75">
      <c r="A278" s="11" t="s">
        <v>241</v>
      </c>
      <c r="B278" s="11" t="s">
        <v>254</v>
      </c>
      <c r="C278" s="11" t="s">
        <v>57</v>
      </c>
      <c r="D278" s="15">
        <v>14.3125</v>
      </c>
      <c r="E278" s="6">
        <v>32</v>
      </c>
      <c r="F278" s="7" t="s">
        <v>117</v>
      </c>
      <c r="G278" s="8" t="s">
        <v>248</v>
      </c>
      <c r="H278" s="9" t="s">
        <v>57</v>
      </c>
      <c r="I278" s="5"/>
      <c r="J278" s="10">
        <f>SUM(D278*3600)/(E278*60+F278)</f>
        <v>26.794071762870516</v>
      </c>
      <c r="K278" s="11" t="s">
        <v>13</v>
      </c>
      <c r="L278" s="155"/>
    </row>
    <row r="279" spans="1:12" ht="12.75">
      <c r="A279" s="11" t="s">
        <v>125</v>
      </c>
      <c r="B279" s="11" t="s">
        <v>626</v>
      </c>
      <c r="C279" s="11" t="s">
        <v>253</v>
      </c>
      <c r="D279" s="15">
        <v>6.7</v>
      </c>
      <c r="E279" s="6">
        <v>7</v>
      </c>
      <c r="F279" s="9" t="s">
        <v>88</v>
      </c>
      <c r="G279" s="8" t="s">
        <v>440</v>
      </c>
      <c r="H279" s="9" t="s">
        <v>360</v>
      </c>
      <c r="I279" s="5">
        <v>5</v>
      </c>
      <c r="J279" s="10">
        <f aca="true" t="shared" si="11" ref="J279:J287">SUM((D279*3600)/((E279*60)+(F279)))</f>
        <v>52.77899343544858</v>
      </c>
      <c r="K279" s="11" t="s">
        <v>12</v>
      </c>
      <c r="L279" s="155"/>
    </row>
    <row r="280" spans="1:12" ht="12.75">
      <c r="A280" s="11" t="s">
        <v>125</v>
      </c>
      <c r="B280" s="11" t="s">
        <v>627</v>
      </c>
      <c r="C280" s="11" t="s">
        <v>641</v>
      </c>
      <c r="D280" s="15">
        <v>2.31</v>
      </c>
      <c r="E280" s="6">
        <v>3</v>
      </c>
      <c r="F280" s="9" t="s">
        <v>91</v>
      </c>
      <c r="G280" s="8" t="s">
        <v>556</v>
      </c>
      <c r="H280" s="9" t="s">
        <v>557</v>
      </c>
      <c r="I280" s="5">
        <v>6</v>
      </c>
      <c r="J280" s="10">
        <f t="shared" si="11"/>
        <v>45.94475138121547</v>
      </c>
      <c r="K280" s="11" t="s">
        <v>35</v>
      </c>
      <c r="L280" s="155"/>
    </row>
    <row r="281" spans="1:12" ht="12.75">
      <c r="A281" s="11" t="s">
        <v>125</v>
      </c>
      <c r="B281" s="11" t="s">
        <v>85</v>
      </c>
      <c r="C281" s="3" t="s">
        <v>253</v>
      </c>
      <c r="D281" s="15">
        <v>20.35</v>
      </c>
      <c r="E281" s="6">
        <v>19</v>
      </c>
      <c r="F281" s="9" t="s">
        <v>69</v>
      </c>
      <c r="G281" s="8" t="s">
        <v>440</v>
      </c>
      <c r="H281" s="11">
        <v>221131</v>
      </c>
      <c r="I281" s="5">
        <v>5</v>
      </c>
      <c r="J281" s="10">
        <f t="shared" si="11"/>
        <v>62.61538461538461</v>
      </c>
      <c r="K281" s="11" t="s">
        <v>12</v>
      </c>
      <c r="L281" s="155"/>
    </row>
    <row r="282" spans="1:12" ht="12.75">
      <c r="A282" s="63" t="s">
        <v>125</v>
      </c>
      <c r="B282" s="63" t="s">
        <v>85</v>
      </c>
      <c r="C282" s="63" t="s">
        <v>57</v>
      </c>
      <c r="D282" s="15">
        <v>20.35</v>
      </c>
      <c r="E282" s="6">
        <v>17</v>
      </c>
      <c r="F282" s="7" t="s">
        <v>87</v>
      </c>
      <c r="G282" s="8">
        <v>32467</v>
      </c>
      <c r="H282" s="9" t="s">
        <v>57</v>
      </c>
      <c r="I282" s="32"/>
      <c r="J282" s="10">
        <f t="shared" si="11"/>
        <v>70.51010587102984</v>
      </c>
      <c r="K282" s="11" t="s">
        <v>11</v>
      </c>
      <c r="L282" s="155"/>
    </row>
    <row r="283" spans="1:12" ht="12.75">
      <c r="A283" s="11" t="s">
        <v>125</v>
      </c>
      <c r="B283" s="11" t="s">
        <v>128</v>
      </c>
      <c r="C283" s="21" t="s">
        <v>641</v>
      </c>
      <c r="D283" s="15">
        <v>10.5</v>
      </c>
      <c r="E283" s="6">
        <v>9</v>
      </c>
      <c r="F283" s="9" t="s">
        <v>225</v>
      </c>
      <c r="G283" s="8" t="s">
        <v>556</v>
      </c>
      <c r="H283" s="11">
        <v>67016</v>
      </c>
      <c r="I283" s="5">
        <v>6</v>
      </c>
      <c r="J283" s="10">
        <f t="shared" si="11"/>
        <v>67.02127659574468</v>
      </c>
      <c r="K283" s="11" t="s">
        <v>35</v>
      </c>
      <c r="L283" s="155"/>
    </row>
    <row r="284" spans="1:12" ht="12.75">
      <c r="A284" s="11" t="s">
        <v>261</v>
      </c>
      <c r="B284" s="11" t="s">
        <v>262</v>
      </c>
      <c r="C284" s="11" t="s">
        <v>57</v>
      </c>
      <c r="D284" s="15">
        <v>13.05</v>
      </c>
      <c r="E284" s="6">
        <v>14</v>
      </c>
      <c r="F284" s="7" t="s">
        <v>82</v>
      </c>
      <c r="G284" s="8">
        <v>32964</v>
      </c>
      <c r="H284" s="9" t="s">
        <v>57</v>
      </c>
      <c r="I284" s="5">
        <v>10</v>
      </c>
      <c r="J284" s="10">
        <f t="shared" si="11"/>
        <v>52.374581939799334</v>
      </c>
      <c r="K284" s="11" t="s">
        <v>5</v>
      </c>
      <c r="L284" s="154"/>
    </row>
    <row r="285" spans="1:12" ht="12.75">
      <c r="A285" s="11" t="s">
        <v>261</v>
      </c>
      <c r="B285" s="11" t="s">
        <v>631</v>
      </c>
      <c r="C285" s="11" t="s">
        <v>641</v>
      </c>
      <c r="D285" s="15">
        <v>16.7</v>
      </c>
      <c r="E285" s="6">
        <v>18</v>
      </c>
      <c r="F285" s="7">
        <v>59</v>
      </c>
      <c r="G285" s="8">
        <v>35258</v>
      </c>
      <c r="H285" s="9" t="s">
        <v>199</v>
      </c>
      <c r="I285" s="5">
        <v>7</v>
      </c>
      <c r="J285" s="10">
        <f t="shared" si="11"/>
        <v>52.78314310798947</v>
      </c>
      <c r="K285" s="11" t="s">
        <v>8</v>
      </c>
      <c r="L285" s="154"/>
    </row>
    <row r="286" spans="1:12" ht="12.75">
      <c r="A286" s="11" t="s">
        <v>261</v>
      </c>
      <c r="B286" s="11" t="s">
        <v>631</v>
      </c>
      <c r="C286" s="11" t="s">
        <v>57</v>
      </c>
      <c r="D286" s="15">
        <v>16.7</v>
      </c>
      <c r="E286" s="6">
        <v>17</v>
      </c>
      <c r="F286" s="7" t="s">
        <v>122</v>
      </c>
      <c r="G286" s="8">
        <v>33125</v>
      </c>
      <c r="H286" s="9" t="s">
        <v>57</v>
      </c>
      <c r="I286" s="5"/>
      <c r="J286" s="10">
        <f t="shared" si="11"/>
        <v>56.29213483146067</v>
      </c>
      <c r="K286" s="11" t="s">
        <v>16</v>
      </c>
      <c r="L286" s="155" t="e">
        <f>IF(E286="","",IF(E286*60+F286&lt;#REF!*60+#REF!,"F",""))</f>
        <v>#REF!</v>
      </c>
    </row>
    <row r="287" spans="1:12" ht="12.75">
      <c r="A287" s="11" t="s">
        <v>261</v>
      </c>
      <c r="B287" s="11" t="s">
        <v>263</v>
      </c>
      <c r="C287" s="11" t="s">
        <v>641</v>
      </c>
      <c r="D287" s="15">
        <v>5.56</v>
      </c>
      <c r="E287" s="6">
        <v>6</v>
      </c>
      <c r="F287" s="7" t="s">
        <v>101</v>
      </c>
      <c r="G287" s="8">
        <v>32032</v>
      </c>
      <c r="H287" s="9">
        <v>50012</v>
      </c>
      <c r="I287" s="5">
        <v>10</v>
      </c>
      <c r="J287" s="10">
        <f t="shared" si="11"/>
        <v>49.791044776119406</v>
      </c>
      <c r="K287" s="11" t="s">
        <v>2</v>
      </c>
      <c r="L287" s="155" t="e">
        <f>IF(E287="","",IF(E287*60+F287&lt;#REF!*60+#REF!,"F",""))</f>
        <v>#REF!</v>
      </c>
    </row>
    <row r="288" spans="1:12" ht="12.75">
      <c r="A288" s="63" t="s">
        <v>197</v>
      </c>
      <c r="B288" s="63" t="s">
        <v>506</v>
      </c>
      <c r="C288" s="63" t="s">
        <v>253</v>
      </c>
      <c r="D288" s="15">
        <v>8.9375</v>
      </c>
      <c r="E288" s="6">
        <v>8</v>
      </c>
      <c r="F288" s="7" t="s">
        <v>117</v>
      </c>
      <c r="G288" s="8" t="s">
        <v>514</v>
      </c>
      <c r="H288" s="9" t="s">
        <v>515</v>
      </c>
      <c r="I288" s="5">
        <v>10</v>
      </c>
      <c r="J288" s="10">
        <f aca="true" t="shared" si="12" ref="J288:J307">SUM(D288*3600)/(E288*60+F288)</f>
        <v>66.61490683229813</v>
      </c>
      <c r="K288" s="28" t="s">
        <v>2</v>
      </c>
      <c r="L288" s="154"/>
    </row>
    <row r="289" spans="1:12" ht="12.75">
      <c r="A289" s="63" t="s">
        <v>197</v>
      </c>
      <c r="B289" s="63" t="s">
        <v>198</v>
      </c>
      <c r="C289" s="63" t="s">
        <v>57</v>
      </c>
      <c r="D289" s="15">
        <v>39.82</v>
      </c>
      <c r="E289" s="6">
        <v>28</v>
      </c>
      <c r="F289" s="7" t="s">
        <v>105</v>
      </c>
      <c r="G289" s="8" t="s">
        <v>424</v>
      </c>
      <c r="H289" s="9" t="s">
        <v>57</v>
      </c>
      <c r="I289" s="5">
        <v>10</v>
      </c>
      <c r="J289" s="10">
        <f t="shared" si="12"/>
        <v>84.42402826855124</v>
      </c>
      <c r="K289" s="11" t="s">
        <v>358</v>
      </c>
      <c r="L289" s="155" t="e">
        <f>IF(E289="","",IF(E289*60+F289&lt;#REF!*60+#REF!,"F",""))</f>
        <v>#REF!</v>
      </c>
    </row>
    <row r="290" spans="1:12" ht="12.75">
      <c r="A290" s="63" t="s">
        <v>197</v>
      </c>
      <c r="B290" s="63" t="s">
        <v>402</v>
      </c>
      <c r="C290" s="63" t="s">
        <v>253</v>
      </c>
      <c r="D290" s="15">
        <v>13.8</v>
      </c>
      <c r="E290" s="6">
        <v>10</v>
      </c>
      <c r="F290" s="7" t="s">
        <v>100</v>
      </c>
      <c r="G290" s="8" t="s">
        <v>407</v>
      </c>
      <c r="H290" s="9" t="s">
        <v>404</v>
      </c>
      <c r="I290" s="5">
        <v>5</v>
      </c>
      <c r="J290" s="10">
        <f t="shared" si="12"/>
        <v>75.73170731707317</v>
      </c>
      <c r="K290" s="28" t="s">
        <v>358</v>
      </c>
      <c r="L290" s="154"/>
    </row>
    <row r="291" spans="1:12" ht="12.75">
      <c r="A291" s="11" t="s">
        <v>197</v>
      </c>
      <c r="B291" s="11" t="s">
        <v>64</v>
      </c>
      <c r="C291" s="11" t="s">
        <v>57</v>
      </c>
      <c r="D291" s="15">
        <v>39.36</v>
      </c>
      <c r="E291" s="6">
        <v>28</v>
      </c>
      <c r="F291" s="7" t="s">
        <v>196</v>
      </c>
      <c r="G291" s="8">
        <v>32326</v>
      </c>
      <c r="H291" s="9" t="s">
        <v>57</v>
      </c>
      <c r="I291" s="5"/>
      <c r="J291" s="10">
        <f t="shared" si="12"/>
        <v>83.3015873015873</v>
      </c>
      <c r="K291" s="11" t="s">
        <v>2</v>
      </c>
      <c r="L291" s="155" t="e">
        <f>IF(E291="","",IF(E291*60+F291&lt;#REF!*60+#REF!,"F",""))</f>
        <v>#REF!</v>
      </c>
    </row>
    <row r="292" spans="1:12" ht="12.75">
      <c r="A292" s="11" t="s">
        <v>197</v>
      </c>
      <c r="B292" s="11" t="s">
        <v>120</v>
      </c>
      <c r="C292" s="11" t="s">
        <v>57</v>
      </c>
      <c r="D292" s="15">
        <v>67.37</v>
      </c>
      <c r="E292" s="6">
        <v>58</v>
      </c>
      <c r="F292" s="7" t="s">
        <v>95</v>
      </c>
      <c r="G292" s="8" t="s">
        <v>423</v>
      </c>
      <c r="H292" s="9" t="s">
        <v>57</v>
      </c>
      <c r="I292" s="5">
        <v>10</v>
      </c>
      <c r="J292" s="10">
        <f t="shared" si="12"/>
        <v>68.53122350946596</v>
      </c>
      <c r="K292" s="11" t="s">
        <v>1</v>
      </c>
      <c r="L292" s="154"/>
    </row>
    <row r="293" spans="1:12" ht="12.75">
      <c r="A293" s="63" t="s">
        <v>197</v>
      </c>
      <c r="B293" s="63" t="s">
        <v>119</v>
      </c>
      <c r="C293" s="63" t="s">
        <v>253</v>
      </c>
      <c r="D293" s="15">
        <v>20.37</v>
      </c>
      <c r="E293" s="22">
        <v>14</v>
      </c>
      <c r="F293" s="23" t="s">
        <v>108</v>
      </c>
      <c r="G293" s="24" t="s">
        <v>443</v>
      </c>
      <c r="H293" s="25" t="s">
        <v>444</v>
      </c>
      <c r="I293" s="26">
        <v>10</v>
      </c>
      <c r="J293" s="10">
        <f t="shared" si="12"/>
        <v>84</v>
      </c>
      <c r="K293" s="28" t="s">
        <v>12</v>
      </c>
      <c r="L293" s="154"/>
    </row>
    <row r="294" spans="1:12" ht="12.75">
      <c r="A294" s="11" t="s">
        <v>191</v>
      </c>
      <c r="B294" s="11" t="s">
        <v>238</v>
      </c>
      <c r="C294" s="11" t="s">
        <v>253</v>
      </c>
      <c r="D294" s="15">
        <v>26.9</v>
      </c>
      <c r="E294" s="6">
        <v>33</v>
      </c>
      <c r="F294" s="7" t="s">
        <v>115</v>
      </c>
      <c r="G294" s="8">
        <v>36680</v>
      </c>
      <c r="H294" s="9" t="s">
        <v>219</v>
      </c>
      <c r="I294" s="5">
        <v>10</v>
      </c>
      <c r="J294" s="10">
        <f t="shared" si="12"/>
        <v>48.736789129340714</v>
      </c>
      <c r="K294" s="11" t="s">
        <v>1</v>
      </c>
      <c r="L294" s="154"/>
    </row>
    <row r="295" spans="1:12" ht="12.75">
      <c r="A295" s="11" t="s">
        <v>191</v>
      </c>
      <c r="B295" s="11" t="s">
        <v>238</v>
      </c>
      <c r="C295" s="11" t="s">
        <v>57</v>
      </c>
      <c r="D295" s="15">
        <v>26.9</v>
      </c>
      <c r="E295" s="6">
        <v>34</v>
      </c>
      <c r="F295" s="7" t="s">
        <v>157</v>
      </c>
      <c r="G295" s="8">
        <v>36784</v>
      </c>
      <c r="H295" s="9" t="s">
        <v>57</v>
      </c>
      <c r="I295" s="5">
        <v>10</v>
      </c>
      <c r="J295" s="10">
        <f t="shared" si="12"/>
        <v>47.19298245614035</v>
      </c>
      <c r="K295" s="11" t="s">
        <v>4</v>
      </c>
      <c r="L295" s="83"/>
    </row>
    <row r="296" spans="1:12" ht="12.75">
      <c r="A296" s="11" t="s">
        <v>191</v>
      </c>
      <c r="B296" s="11" t="s">
        <v>636</v>
      </c>
      <c r="C296" s="11" t="s">
        <v>57</v>
      </c>
      <c r="D296" s="15">
        <v>127.56</v>
      </c>
      <c r="E296" s="6">
        <v>97</v>
      </c>
      <c r="F296" s="7" t="s">
        <v>132</v>
      </c>
      <c r="G296" s="8">
        <v>33138</v>
      </c>
      <c r="H296" s="9" t="s">
        <v>57</v>
      </c>
      <c r="I296" s="5">
        <v>9</v>
      </c>
      <c r="J296" s="10">
        <f t="shared" si="12"/>
        <v>78.8489010989011</v>
      </c>
      <c r="K296" s="11" t="s">
        <v>1</v>
      </c>
      <c r="L296" s="55"/>
    </row>
    <row r="297" spans="1:12" ht="12.75">
      <c r="A297" s="11" t="s">
        <v>191</v>
      </c>
      <c r="B297" s="11" t="s">
        <v>365</v>
      </c>
      <c r="C297" s="11" t="s">
        <v>253</v>
      </c>
      <c r="D297" s="15">
        <v>1.25</v>
      </c>
      <c r="E297" s="6">
        <v>2</v>
      </c>
      <c r="F297" s="7" t="s">
        <v>113</v>
      </c>
      <c r="G297" s="8">
        <v>32220</v>
      </c>
      <c r="H297" s="9" t="s">
        <v>253</v>
      </c>
      <c r="I297" s="5">
        <v>2</v>
      </c>
      <c r="J297" s="10">
        <f t="shared" si="12"/>
        <v>31.690140845070424</v>
      </c>
      <c r="K297" s="11" t="s">
        <v>366</v>
      </c>
      <c r="L297" s="55"/>
    </row>
    <row r="298" spans="1:12" ht="12.75">
      <c r="A298" s="63" t="s">
        <v>191</v>
      </c>
      <c r="B298" s="63" t="s">
        <v>190</v>
      </c>
      <c r="C298" s="63" t="s">
        <v>253</v>
      </c>
      <c r="D298" s="56">
        <v>52.04</v>
      </c>
      <c r="E298" s="55">
        <v>52</v>
      </c>
      <c r="F298" s="57" t="s">
        <v>105</v>
      </c>
      <c r="G298" s="58">
        <v>36708</v>
      </c>
      <c r="H298" s="59" t="s">
        <v>208</v>
      </c>
      <c r="I298" s="60">
        <v>8</v>
      </c>
      <c r="J298" s="61">
        <f t="shared" si="12"/>
        <v>59.701720841300194</v>
      </c>
      <c r="K298" s="63" t="s">
        <v>1</v>
      </c>
      <c r="L298" s="3"/>
    </row>
    <row r="299" spans="1:12" ht="12.75">
      <c r="A299" s="63" t="s">
        <v>191</v>
      </c>
      <c r="B299" s="63" t="s">
        <v>190</v>
      </c>
      <c r="C299" s="63" t="s">
        <v>57</v>
      </c>
      <c r="D299" s="15">
        <v>52.04</v>
      </c>
      <c r="E299" s="6">
        <v>46</v>
      </c>
      <c r="F299" s="7" t="s">
        <v>67</v>
      </c>
      <c r="G299" s="8" t="s">
        <v>218</v>
      </c>
      <c r="H299" s="9" t="s">
        <v>57</v>
      </c>
      <c r="I299" s="5">
        <v>10</v>
      </c>
      <c r="J299" s="10">
        <f t="shared" si="12"/>
        <v>67.75551537070524</v>
      </c>
      <c r="K299" s="11" t="s">
        <v>1</v>
      </c>
      <c r="L299" s="3"/>
    </row>
    <row r="300" spans="1:12" ht="12.75">
      <c r="A300" s="63" t="s">
        <v>191</v>
      </c>
      <c r="B300" s="63" t="s">
        <v>202</v>
      </c>
      <c r="C300" s="63" t="s">
        <v>253</v>
      </c>
      <c r="D300" s="15">
        <v>31.86</v>
      </c>
      <c r="E300" s="6">
        <v>33</v>
      </c>
      <c r="F300" s="7" t="s">
        <v>86</v>
      </c>
      <c r="G300" s="8">
        <v>38003</v>
      </c>
      <c r="H300" s="9" t="s">
        <v>348</v>
      </c>
      <c r="I300" s="5">
        <v>4</v>
      </c>
      <c r="J300" s="10">
        <f t="shared" si="12"/>
        <v>57.86881937436932</v>
      </c>
      <c r="K300" s="11" t="s">
        <v>11</v>
      </c>
      <c r="L300" s="6"/>
    </row>
    <row r="301" spans="1:12" ht="12.75">
      <c r="A301" s="63" t="s">
        <v>191</v>
      </c>
      <c r="B301" s="63" t="s">
        <v>241</v>
      </c>
      <c r="C301" s="63" t="s">
        <v>57</v>
      </c>
      <c r="D301" s="15">
        <v>34.68</v>
      </c>
      <c r="E301" s="6">
        <v>44</v>
      </c>
      <c r="F301" s="7" t="s">
        <v>91</v>
      </c>
      <c r="G301" s="8">
        <v>33789</v>
      </c>
      <c r="H301" s="9" t="s">
        <v>57</v>
      </c>
      <c r="I301" s="5"/>
      <c r="J301" s="10">
        <f t="shared" si="12"/>
        <v>47.27300265051117</v>
      </c>
      <c r="K301" s="11" t="s">
        <v>1</v>
      </c>
      <c r="L301" s="6"/>
    </row>
    <row r="302" spans="1:12" ht="12.75">
      <c r="A302" s="11" t="s">
        <v>191</v>
      </c>
      <c r="B302" s="11" t="s">
        <v>242</v>
      </c>
      <c r="C302" s="11" t="s">
        <v>57</v>
      </c>
      <c r="D302" s="15">
        <v>39.2</v>
      </c>
      <c r="E302" s="6">
        <v>44</v>
      </c>
      <c r="F302" s="7" t="s">
        <v>110</v>
      </c>
      <c r="G302" s="8">
        <v>30898</v>
      </c>
      <c r="H302" s="9" t="s">
        <v>57</v>
      </c>
      <c r="I302" s="5"/>
      <c r="J302" s="10">
        <f t="shared" si="12"/>
        <v>52.59783824077525</v>
      </c>
      <c r="K302" s="11" t="s">
        <v>28</v>
      </c>
      <c r="L302" s="3" t="e">
        <f>IF(E302="","",IF(E302*60+F302&lt;#REF!*60+#REF!,"F",""))</f>
        <v>#REF!</v>
      </c>
    </row>
    <row r="303" spans="1:12" ht="12.75">
      <c r="A303" s="11" t="s">
        <v>191</v>
      </c>
      <c r="B303" s="11" t="s">
        <v>233</v>
      </c>
      <c r="C303" s="11" t="s">
        <v>253</v>
      </c>
      <c r="D303" s="15">
        <v>3.09</v>
      </c>
      <c r="E303" s="6">
        <v>5</v>
      </c>
      <c r="F303" s="7" t="s">
        <v>126</v>
      </c>
      <c r="G303" s="8">
        <v>36345</v>
      </c>
      <c r="H303" s="9" t="s">
        <v>234</v>
      </c>
      <c r="I303" s="5">
        <v>2</v>
      </c>
      <c r="J303" s="10">
        <f t="shared" si="12"/>
        <v>36</v>
      </c>
      <c r="K303" s="11" t="s">
        <v>4</v>
      </c>
      <c r="L303" s="55"/>
    </row>
    <row r="304" spans="1:12" ht="12.75">
      <c r="A304" s="11" t="s">
        <v>191</v>
      </c>
      <c r="B304" s="11" t="s">
        <v>233</v>
      </c>
      <c r="C304" s="11" t="s">
        <v>57</v>
      </c>
      <c r="D304" s="15">
        <v>3.09</v>
      </c>
      <c r="E304" s="6">
        <v>5</v>
      </c>
      <c r="F304" s="7" t="s">
        <v>115</v>
      </c>
      <c r="G304" s="8">
        <v>31563</v>
      </c>
      <c r="H304" s="9" t="s">
        <v>57</v>
      </c>
      <c r="I304" s="5"/>
      <c r="J304" s="10">
        <f t="shared" si="12"/>
        <v>36.23452768729641</v>
      </c>
      <c r="K304" s="11" t="s">
        <v>21</v>
      </c>
      <c r="L304" s="22"/>
    </row>
    <row r="305" spans="1:12" ht="12.75">
      <c r="A305" s="11" t="s">
        <v>191</v>
      </c>
      <c r="B305" s="11" t="s">
        <v>236</v>
      </c>
      <c r="C305" s="11" t="s">
        <v>641</v>
      </c>
      <c r="D305" s="15">
        <v>9.25</v>
      </c>
      <c r="E305" s="6">
        <v>14</v>
      </c>
      <c r="F305" s="7" t="s">
        <v>79</v>
      </c>
      <c r="G305" s="8">
        <v>33830</v>
      </c>
      <c r="H305" s="9">
        <v>47806</v>
      </c>
      <c r="I305" s="5">
        <v>5</v>
      </c>
      <c r="J305" s="10">
        <f t="shared" si="12"/>
        <v>38.901869158878505</v>
      </c>
      <c r="K305" s="11" t="s">
        <v>1</v>
      </c>
      <c r="L305" s="3" t="e">
        <f>IF(E305="","",IF(E305*60+F305&lt;#REF!*60+#REF!,"F",""))</f>
        <v>#REF!</v>
      </c>
    </row>
    <row r="306" spans="1:12" ht="12.75">
      <c r="A306" s="11" t="s">
        <v>191</v>
      </c>
      <c r="B306" s="11" t="s">
        <v>236</v>
      </c>
      <c r="C306" s="11" t="s">
        <v>57</v>
      </c>
      <c r="D306" s="15">
        <v>9.25</v>
      </c>
      <c r="E306" s="6">
        <v>14</v>
      </c>
      <c r="F306" s="7" t="s">
        <v>84</v>
      </c>
      <c r="G306" s="8">
        <v>32339</v>
      </c>
      <c r="H306" s="9" t="s">
        <v>57</v>
      </c>
      <c r="I306" s="5"/>
      <c r="J306" s="10">
        <f t="shared" si="12"/>
        <v>37.84090909090909</v>
      </c>
      <c r="K306" s="11" t="s">
        <v>3</v>
      </c>
      <c r="L306" s="3" t="e">
        <f>IF(E306="","",IF(E306*60+F306&lt;#REF!*60+#REF!,"F",""))</f>
        <v>#REF!</v>
      </c>
    </row>
    <row r="307" spans="1:12" ht="12.75">
      <c r="A307" s="11" t="s">
        <v>191</v>
      </c>
      <c r="B307" s="11" t="s">
        <v>217</v>
      </c>
      <c r="C307" s="11" t="s">
        <v>57</v>
      </c>
      <c r="D307" s="15">
        <v>37.0125</v>
      </c>
      <c r="E307" s="6">
        <v>36</v>
      </c>
      <c r="F307" s="7" t="s">
        <v>101</v>
      </c>
      <c r="G307" s="8">
        <v>35143</v>
      </c>
      <c r="H307" s="9" t="s">
        <v>57</v>
      </c>
      <c r="I307" s="5"/>
      <c r="J307" s="10">
        <f t="shared" si="12"/>
        <v>60.51089918256131</v>
      </c>
      <c r="K307" s="11" t="s">
        <v>1</v>
      </c>
      <c r="L307" s="3"/>
    </row>
    <row r="308" spans="1:12" ht="12.75">
      <c r="A308" s="11" t="s">
        <v>191</v>
      </c>
      <c r="B308" s="11" t="s">
        <v>210</v>
      </c>
      <c r="C308" s="11" t="s">
        <v>641</v>
      </c>
      <c r="D308" s="15">
        <v>23.13</v>
      </c>
      <c r="E308" s="6">
        <v>23</v>
      </c>
      <c r="F308" s="7">
        <v>45</v>
      </c>
      <c r="G308" s="8">
        <v>35700</v>
      </c>
      <c r="H308" s="9">
        <v>47843</v>
      </c>
      <c r="I308" s="5">
        <v>9</v>
      </c>
      <c r="J308" s="10">
        <f>SUM((D308*3600)/((E308*60)+(F308)))</f>
        <v>58.433684210526316</v>
      </c>
      <c r="K308" s="11" t="s">
        <v>1</v>
      </c>
      <c r="L308" s="33"/>
    </row>
    <row r="309" spans="1:12" ht="12.75">
      <c r="A309" s="11" t="s">
        <v>191</v>
      </c>
      <c r="B309" s="11" t="s">
        <v>243</v>
      </c>
      <c r="C309" s="11" t="s">
        <v>641</v>
      </c>
      <c r="D309" s="15">
        <v>53.66</v>
      </c>
      <c r="E309" s="6">
        <v>82</v>
      </c>
      <c r="F309" s="7">
        <v>48</v>
      </c>
      <c r="G309" s="8">
        <v>36329</v>
      </c>
      <c r="H309" s="9" t="s">
        <v>103</v>
      </c>
      <c r="I309" s="5">
        <v>9</v>
      </c>
      <c r="J309" s="10">
        <f>SUM(D309*3600)/(E309*60+F309)</f>
        <v>38.88405797101449</v>
      </c>
      <c r="K309" s="11" t="s">
        <v>1</v>
      </c>
      <c r="L309" s="3"/>
    </row>
    <row r="310" spans="1:12" ht="12.75">
      <c r="A310" s="11" t="s">
        <v>191</v>
      </c>
      <c r="B310" s="11" t="s">
        <v>243</v>
      </c>
      <c r="C310" s="11" t="s">
        <v>57</v>
      </c>
      <c r="D310" s="15">
        <v>53.66</v>
      </c>
      <c r="E310" s="6">
        <v>58</v>
      </c>
      <c r="F310" s="7" t="s">
        <v>98</v>
      </c>
      <c r="G310" s="8">
        <v>33104</v>
      </c>
      <c r="H310" s="9" t="s">
        <v>57</v>
      </c>
      <c r="I310" s="5"/>
      <c r="J310" s="10">
        <f>SUM(D310*3600)/(E310*60+F310)</f>
        <v>55.08297690333618</v>
      </c>
      <c r="K310" s="11" t="s">
        <v>24</v>
      </c>
      <c r="L310" s="3"/>
    </row>
    <row r="311" spans="1:12" ht="12.75">
      <c r="A311" s="11" t="s">
        <v>191</v>
      </c>
      <c r="B311" s="11" t="s">
        <v>119</v>
      </c>
      <c r="C311" s="11"/>
      <c r="D311" s="15">
        <v>129.93</v>
      </c>
      <c r="E311" s="6">
        <v>107</v>
      </c>
      <c r="F311" s="7" t="s">
        <v>204</v>
      </c>
      <c r="G311" s="8">
        <v>34678</v>
      </c>
      <c r="H311" s="9" t="s">
        <v>57</v>
      </c>
      <c r="I311" s="5"/>
      <c r="J311" s="10">
        <f>SUM(D311*3600)/(E311*60+F311)</f>
        <v>72.28372739916551</v>
      </c>
      <c r="K311" s="11" t="s">
        <v>1</v>
      </c>
      <c r="L311" s="3"/>
    </row>
    <row r="312" spans="1:12" ht="12.75">
      <c r="A312" s="11" t="s">
        <v>134</v>
      </c>
      <c r="B312" s="11" t="s">
        <v>89</v>
      </c>
      <c r="C312" s="11" t="s">
        <v>253</v>
      </c>
      <c r="D312" s="15">
        <v>32.38</v>
      </c>
      <c r="E312" s="6">
        <v>34</v>
      </c>
      <c r="F312" s="7" t="s">
        <v>126</v>
      </c>
      <c r="G312" s="8" t="s">
        <v>387</v>
      </c>
      <c r="H312" s="9" t="s">
        <v>388</v>
      </c>
      <c r="I312" s="5">
        <v>3</v>
      </c>
      <c r="J312" s="10">
        <f>SUM((D312*3600)/((E312*60)+(F312)))</f>
        <v>56.89019033674964</v>
      </c>
      <c r="K312" s="11" t="s">
        <v>14</v>
      </c>
      <c r="L312" s="6"/>
    </row>
    <row r="313" spans="1:12" ht="12.75">
      <c r="A313" s="11" t="s">
        <v>138</v>
      </c>
      <c r="B313" s="11" t="s">
        <v>137</v>
      </c>
      <c r="C313" s="3" t="s">
        <v>57</v>
      </c>
      <c r="D313" s="15">
        <v>22.525</v>
      </c>
      <c r="E313" s="6">
        <v>25</v>
      </c>
      <c r="F313" s="7" t="s">
        <v>112</v>
      </c>
      <c r="G313" s="8">
        <v>32865</v>
      </c>
      <c r="H313" s="9" t="s">
        <v>57</v>
      </c>
      <c r="I313" s="5"/>
      <c r="J313" s="10">
        <f>SUM((D313*3600)/((E313*60)+(F313)))</f>
        <v>52.48543689320388</v>
      </c>
      <c r="K313" s="11" t="s">
        <v>2</v>
      </c>
      <c r="L313" s="6"/>
    </row>
    <row r="314" spans="1:12" ht="12.75">
      <c r="A314" s="63" t="s">
        <v>258</v>
      </c>
      <c r="B314" s="63" t="s">
        <v>256</v>
      </c>
      <c r="C314" s="63" t="s">
        <v>253</v>
      </c>
      <c r="D314" s="15">
        <v>2.425</v>
      </c>
      <c r="E314" s="6">
        <v>5</v>
      </c>
      <c r="F314" s="7" t="s">
        <v>113</v>
      </c>
      <c r="G314" s="8">
        <v>25461</v>
      </c>
      <c r="H314" s="9" t="s">
        <v>253</v>
      </c>
      <c r="I314" s="5">
        <v>3</v>
      </c>
      <c r="J314" s="10">
        <f>SUM(D314*3600)/(E314*60+F314)</f>
        <v>27.111801242236027</v>
      </c>
      <c r="K314" s="11" t="s">
        <v>14</v>
      </c>
      <c r="L314" s="6"/>
    </row>
    <row r="315" spans="1:12" ht="12.75">
      <c r="A315" s="63" t="s">
        <v>258</v>
      </c>
      <c r="B315" s="63" t="s">
        <v>256</v>
      </c>
      <c r="C315" s="63" t="s">
        <v>57</v>
      </c>
      <c r="D315" s="15">
        <v>2.425</v>
      </c>
      <c r="E315" s="6">
        <v>5</v>
      </c>
      <c r="F315" s="7" t="s">
        <v>110</v>
      </c>
      <c r="G315" s="8">
        <v>32396</v>
      </c>
      <c r="H315" s="9" t="s">
        <v>57</v>
      </c>
      <c r="I315" s="5"/>
      <c r="J315" s="10">
        <f>SUM(D315*3600)/(E315*60+F315)</f>
        <v>25.451895043731778</v>
      </c>
      <c r="K315" s="11" t="s">
        <v>10</v>
      </c>
      <c r="L315" s="3"/>
    </row>
    <row r="316" spans="1:12" ht="12.75">
      <c r="A316" s="11" t="s">
        <v>258</v>
      </c>
      <c r="B316" s="11" t="s">
        <v>630</v>
      </c>
      <c r="C316" s="11" t="s">
        <v>57</v>
      </c>
      <c r="D316" s="15">
        <v>4.0875</v>
      </c>
      <c r="E316" s="6">
        <v>8</v>
      </c>
      <c r="F316" s="7" t="s">
        <v>99</v>
      </c>
      <c r="G316" s="8" t="s">
        <v>248</v>
      </c>
      <c r="H316" s="9" t="s">
        <v>57</v>
      </c>
      <c r="I316" s="5"/>
      <c r="J316" s="10">
        <f>SUM((D316*3600)/((E316*60)+(F316)))</f>
        <v>28.740234375000004</v>
      </c>
      <c r="K316" s="11" t="s">
        <v>13</v>
      </c>
      <c r="L316" s="3"/>
    </row>
    <row r="317" spans="1:12" ht="12.75">
      <c r="A317" s="63" t="s">
        <v>676</v>
      </c>
      <c r="B317" s="63" t="s">
        <v>630</v>
      </c>
      <c r="C317" s="63" t="s">
        <v>253</v>
      </c>
      <c r="D317" s="15">
        <v>4.0875</v>
      </c>
      <c r="E317" s="6">
        <v>7</v>
      </c>
      <c r="F317" s="7" t="s">
        <v>98</v>
      </c>
      <c r="G317" s="8">
        <v>35587</v>
      </c>
      <c r="H317" s="9" t="s">
        <v>255</v>
      </c>
      <c r="I317" s="5">
        <v>1</v>
      </c>
      <c r="J317" s="10">
        <f>SUM((D317*3600)/((E317*60)+(F317)))</f>
        <v>32.919463087248324</v>
      </c>
      <c r="K317" s="11" t="s">
        <v>1</v>
      </c>
      <c r="L317" s="6"/>
    </row>
    <row r="318" spans="1:12" ht="12.75">
      <c r="A318" s="63" t="s">
        <v>64</v>
      </c>
      <c r="B318" s="63" t="s">
        <v>305</v>
      </c>
      <c r="C318" s="63" t="s">
        <v>253</v>
      </c>
      <c r="D318" s="56">
        <v>50.09</v>
      </c>
      <c r="E318" s="55">
        <v>53</v>
      </c>
      <c r="F318" s="57" t="s">
        <v>82</v>
      </c>
      <c r="G318" s="58">
        <v>37161</v>
      </c>
      <c r="H318" s="59" t="s">
        <v>315</v>
      </c>
      <c r="I318" s="60">
        <v>4</v>
      </c>
      <c r="J318" s="61">
        <f aca="true" t="shared" si="13" ref="J318:J344">SUM(D318*3600)/(E318*60+F318)</f>
        <v>55.70713623725672</v>
      </c>
      <c r="K318" s="63" t="s">
        <v>4</v>
      </c>
      <c r="L318" s="6"/>
    </row>
    <row r="319" spans="1:12" ht="12.75">
      <c r="A319" s="11" t="s">
        <v>64</v>
      </c>
      <c r="B319" s="11" t="s">
        <v>80</v>
      </c>
      <c r="C319" s="3" t="s">
        <v>57</v>
      </c>
      <c r="D319" s="15">
        <v>70.91</v>
      </c>
      <c r="E319" s="6">
        <v>38</v>
      </c>
      <c r="F319" s="7" t="s">
        <v>63</v>
      </c>
      <c r="G319" s="8">
        <v>32909</v>
      </c>
      <c r="H319" s="9" t="s">
        <v>57</v>
      </c>
      <c r="I319" s="5"/>
      <c r="J319" s="10">
        <f t="shared" si="13"/>
        <v>109.98535114174925</v>
      </c>
      <c r="K319" s="11" t="s">
        <v>1</v>
      </c>
      <c r="L319" s="6"/>
    </row>
    <row r="320" spans="1:12" ht="12.75">
      <c r="A320" s="11" t="s">
        <v>64</v>
      </c>
      <c r="B320" s="11" t="s">
        <v>106</v>
      </c>
      <c r="C320" s="3" t="s">
        <v>57</v>
      </c>
      <c r="D320" s="15">
        <v>75.645</v>
      </c>
      <c r="E320" s="6">
        <v>62</v>
      </c>
      <c r="F320" s="7" t="s">
        <v>107</v>
      </c>
      <c r="G320" s="8">
        <v>34315</v>
      </c>
      <c r="H320" s="9" t="s">
        <v>57</v>
      </c>
      <c r="I320" s="5"/>
      <c r="J320" s="10">
        <f t="shared" si="13"/>
        <v>72.75500935078814</v>
      </c>
      <c r="K320" s="11" t="s">
        <v>13</v>
      </c>
      <c r="L320" s="3" t="e">
        <f>IF(E320="","",IF(E320*60+F320&lt;#REF!*60+#REF!,"F",""))</f>
        <v>#REF!</v>
      </c>
    </row>
    <row r="321" spans="1:12" ht="12.75">
      <c r="A321" s="11" t="s">
        <v>64</v>
      </c>
      <c r="B321" s="11" t="s">
        <v>83</v>
      </c>
      <c r="C321" s="3" t="s">
        <v>57</v>
      </c>
      <c r="D321" s="15">
        <v>75.8</v>
      </c>
      <c r="E321" s="6">
        <v>41</v>
      </c>
      <c r="F321" s="7" t="s">
        <v>76</v>
      </c>
      <c r="G321" s="8">
        <v>29673</v>
      </c>
      <c r="H321" s="9" t="s">
        <v>57</v>
      </c>
      <c r="I321" s="5"/>
      <c r="J321" s="10">
        <f t="shared" si="13"/>
        <v>108.71713147410358</v>
      </c>
      <c r="K321" s="11" t="s">
        <v>11</v>
      </c>
      <c r="L321" s="6"/>
    </row>
    <row r="322" spans="1:12" ht="12.75">
      <c r="A322" s="11" t="s">
        <v>64</v>
      </c>
      <c r="B322" s="11" t="s">
        <v>109</v>
      </c>
      <c r="C322" s="3" t="s">
        <v>57</v>
      </c>
      <c r="D322" s="15">
        <v>82.4</v>
      </c>
      <c r="E322" s="6">
        <v>52</v>
      </c>
      <c r="F322" s="7">
        <v>15</v>
      </c>
      <c r="G322" s="8">
        <v>35610</v>
      </c>
      <c r="H322" s="9" t="s">
        <v>57</v>
      </c>
      <c r="I322" s="5"/>
      <c r="J322" s="10">
        <f t="shared" si="13"/>
        <v>94.622009569378</v>
      </c>
      <c r="K322" s="11" t="s">
        <v>1</v>
      </c>
      <c r="L322" s="3" t="e">
        <f>IF(E322="","",IF(E322*60+F322&lt;#REF!*60+#REF!,"F",""))</f>
        <v>#REF!</v>
      </c>
    </row>
    <row r="323" spans="1:12" ht="12.75">
      <c r="A323" s="11" t="s">
        <v>64</v>
      </c>
      <c r="B323" s="11" t="s">
        <v>89</v>
      </c>
      <c r="C323" s="3" t="s">
        <v>57</v>
      </c>
      <c r="D323" s="15">
        <v>109.22</v>
      </c>
      <c r="E323" s="6">
        <v>71</v>
      </c>
      <c r="F323" s="7" t="s">
        <v>58</v>
      </c>
      <c r="G323" s="8">
        <v>32357</v>
      </c>
      <c r="H323" s="9" t="s">
        <v>57</v>
      </c>
      <c r="I323" s="5"/>
      <c r="J323" s="10">
        <f t="shared" si="13"/>
        <v>92.06087567314447</v>
      </c>
      <c r="K323" s="11" t="s">
        <v>3</v>
      </c>
      <c r="L323" s="3"/>
    </row>
    <row r="324" spans="1:12" ht="12.75">
      <c r="A324" s="11" t="s">
        <v>64</v>
      </c>
      <c r="B324" s="11" t="s">
        <v>78</v>
      </c>
      <c r="C324" s="3" t="s">
        <v>57</v>
      </c>
      <c r="D324" s="15">
        <v>57.98</v>
      </c>
      <c r="E324" s="6">
        <v>31</v>
      </c>
      <c r="F324" s="7" t="s">
        <v>79</v>
      </c>
      <c r="G324" s="8">
        <v>29617</v>
      </c>
      <c r="H324" s="9" t="s">
        <v>57</v>
      </c>
      <c r="I324" s="5"/>
      <c r="J324" s="10">
        <f t="shared" si="13"/>
        <v>111.26226012793177</v>
      </c>
      <c r="K324" s="11" t="s">
        <v>44</v>
      </c>
      <c r="L324" s="6"/>
    </row>
    <row r="325" spans="1:12" ht="12.75">
      <c r="A325" s="11" t="s">
        <v>64</v>
      </c>
      <c r="B325" s="11" t="s">
        <v>625</v>
      </c>
      <c r="C325" s="11" t="s">
        <v>641</v>
      </c>
      <c r="D325" s="15">
        <v>36.81</v>
      </c>
      <c r="E325" s="6">
        <v>30</v>
      </c>
      <c r="F325" s="7" t="s">
        <v>93</v>
      </c>
      <c r="G325" s="8">
        <v>32620</v>
      </c>
      <c r="H325" s="9" t="s">
        <v>94</v>
      </c>
      <c r="I325" s="5">
        <v>7</v>
      </c>
      <c r="J325" s="10">
        <f t="shared" si="13"/>
        <v>71.43719676549865</v>
      </c>
      <c r="K325" s="11" t="s">
        <v>7</v>
      </c>
      <c r="L325" s="6"/>
    </row>
    <row r="326" spans="1:12" ht="12.75">
      <c r="A326" s="11" t="s">
        <v>64</v>
      </c>
      <c r="B326" s="11" t="s">
        <v>625</v>
      </c>
      <c r="C326" s="11" t="s">
        <v>253</v>
      </c>
      <c r="D326" s="15">
        <v>36.81</v>
      </c>
      <c r="E326" s="6">
        <v>36</v>
      </c>
      <c r="F326" s="7" t="s">
        <v>102</v>
      </c>
      <c r="G326" s="8" t="s">
        <v>427</v>
      </c>
      <c r="H326" s="9" t="s">
        <v>350</v>
      </c>
      <c r="I326" s="5">
        <v>5</v>
      </c>
      <c r="J326" s="10">
        <f t="shared" si="13"/>
        <v>60.12522686025408</v>
      </c>
      <c r="K326" s="11" t="s">
        <v>507</v>
      </c>
      <c r="L326" s="6"/>
    </row>
    <row r="327" spans="1:12" ht="12.75">
      <c r="A327" s="63" t="s">
        <v>64</v>
      </c>
      <c r="B327" s="63" t="s">
        <v>527</v>
      </c>
      <c r="C327" s="63" t="s">
        <v>253</v>
      </c>
      <c r="D327" s="15">
        <v>11.72</v>
      </c>
      <c r="E327" s="6">
        <v>9</v>
      </c>
      <c r="F327" s="7" t="s">
        <v>102</v>
      </c>
      <c r="G327" s="8" t="s">
        <v>528</v>
      </c>
      <c r="H327" s="9" t="s">
        <v>299</v>
      </c>
      <c r="I327" s="5">
        <v>3</v>
      </c>
      <c r="J327" s="10">
        <f t="shared" si="13"/>
        <v>72.24657534246575</v>
      </c>
      <c r="K327" s="11" t="s">
        <v>320</v>
      </c>
      <c r="L327" s="3" t="e">
        <f>IF(E327="","",IF(E327*60+F327&lt;#REF!*60+#REF!,"F",""))</f>
        <v>#REF!</v>
      </c>
    </row>
    <row r="328" spans="1:12" ht="12.75">
      <c r="A328" s="63" t="s">
        <v>64</v>
      </c>
      <c r="B328" s="63" t="s">
        <v>195</v>
      </c>
      <c r="C328" s="63" t="s">
        <v>253</v>
      </c>
      <c r="D328" s="15">
        <v>17.1</v>
      </c>
      <c r="E328" s="6">
        <v>13</v>
      </c>
      <c r="F328" s="7" t="s">
        <v>77</v>
      </c>
      <c r="G328" s="8" t="s">
        <v>533</v>
      </c>
      <c r="H328" s="9" t="s">
        <v>343</v>
      </c>
      <c r="I328" s="5">
        <v>5</v>
      </c>
      <c r="J328" s="10">
        <f t="shared" si="13"/>
        <v>76.09394313967863</v>
      </c>
      <c r="K328" s="11" t="s">
        <v>1</v>
      </c>
      <c r="L328" s="3"/>
    </row>
    <row r="329" spans="1:12" ht="12.75">
      <c r="A329" s="11" t="s">
        <v>64</v>
      </c>
      <c r="B329" s="11" t="s">
        <v>194</v>
      </c>
      <c r="C329" s="11" t="s">
        <v>57</v>
      </c>
      <c r="D329" s="15">
        <v>16.41</v>
      </c>
      <c r="E329" s="6">
        <v>12</v>
      </c>
      <c r="F329" s="7" t="s">
        <v>112</v>
      </c>
      <c r="G329" s="8">
        <v>31675</v>
      </c>
      <c r="H329" s="9" t="s">
        <v>57</v>
      </c>
      <c r="I329" s="5"/>
      <c r="J329" s="10">
        <f t="shared" si="13"/>
        <v>77.2235294117647</v>
      </c>
      <c r="K329" s="11" t="s">
        <v>2</v>
      </c>
      <c r="L329" s="6"/>
    </row>
    <row r="330" spans="1:12" ht="12.75">
      <c r="A330" s="11" t="s">
        <v>64</v>
      </c>
      <c r="B330" s="11" t="s">
        <v>85</v>
      </c>
      <c r="C330" s="3" t="s">
        <v>57</v>
      </c>
      <c r="D330" s="15">
        <v>97.48</v>
      </c>
      <c r="E330" s="6">
        <v>65</v>
      </c>
      <c r="F330" s="7" t="s">
        <v>59</v>
      </c>
      <c r="G330" s="8">
        <v>31563</v>
      </c>
      <c r="H330" s="9" t="s">
        <v>57</v>
      </c>
      <c r="I330" s="5"/>
      <c r="J330" s="10">
        <f t="shared" si="13"/>
        <v>88.752655538695</v>
      </c>
      <c r="K330" s="11" t="s">
        <v>26</v>
      </c>
      <c r="L330" s="6"/>
    </row>
    <row r="331" spans="1:12" ht="12.75">
      <c r="A331" s="11" t="s">
        <v>64</v>
      </c>
      <c r="B331" s="11" t="s">
        <v>202</v>
      </c>
      <c r="C331" s="11" t="s">
        <v>57</v>
      </c>
      <c r="D331" s="15">
        <v>157.67</v>
      </c>
      <c r="E331" s="6">
        <v>144</v>
      </c>
      <c r="F331" s="7" t="s">
        <v>124</v>
      </c>
      <c r="G331" s="8">
        <v>34581</v>
      </c>
      <c r="H331" s="9" t="s">
        <v>57</v>
      </c>
      <c r="I331" s="5"/>
      <c r="J331" s="10">
        <f t="shared" si="13"/>
        <v>65.29529506499482</v>
      </c>
      <c r="K331" s="11" t="s">
        <v>1</v>
      </c>
      <c r="L331" s="6"/>
    </row>
    <row r="332" spans="1:12" ht="12.75">
      <c r="A332" s="11" t="s">
        <v>64</v>
      </c>
      <c r="B332" s="11" t="s">
        <v>197</v>
      </c>
      <c r="C332" s="11" t="s">
        <v>57</v>
      </c>
      <c r="D332" s="15">
        <v>39.36</v>
      </c>
      <c r="E332" s="6">
        <v>26</v>
      </c>
      <c r="F332" s="7" t="s">
        <v>100</v>
      </c>
      <c r="G332" s="8">
        <v>31465</v>
      </c>
      <c r="H332" s="9" t="s">
        <v>57</v>
      </c>
      <c r="I332" s="5"/>
      <c r="J332" s="10">
        <f t="shared" si="13"/>
        <v>87.68316831683168</v>
      </c>
      <c r="K332" s="11" t="s">
        <v>2</v>
      </c>
      <c r="L332" s="6"/>
    </row>
    <row r="333" spans="1:12" ht="12.75">
      <c r="A333" s="11" t="s">
        <v>64</v>
      </c>
      <c r="B333" s="11" t="s">
        <v>191</v>
      </c>
      <c r="C333" s="11" t="s">
        <v>57</v>
      </c>
      <c r="D333" s="15">
        <v>189.53</v>
      </c>
      <c r="E333" s="6">
        <v>145</v>
      </c>
      <c r="F333" s="7" t="s">
        <v>132</v>
      </c>
      <c r="G333" s="8">
        <v>34216</v>
      </c>
      <c r="H333" s="9" t="s">
        <v>57</v>
      </c>
      <c r="I333" s="5"/>
      <c r="J333" s="10">
        <f t="shared" si="13"/>
        <v>78.39016544117646</v>
      </c>
      <c r="K333" s="11" t="s">
        <v>1</v>
      </c>
      <c r="L333" s="6"/>
    </row>
    <row r="334" spans="1:12" ht="12.75">
      <c r="A334" s="11" t="s">
        <v>64</v>
      </c>
      <c r="B334" s="11" t="s">
        <v>60</v>
      </c>
      <c r="C334" s="11" t="s">
        <v>253</v>
      </c>
      <c r="D334" s="15">
        <v>17.54</v>
      </c>
      <c r="E334" s="6">
        <v>13</v>
      </c>
      <c r="F334" s="7" t="s">
        <v>102</v>
      </c>
      <c r="G334" s="8" t="s">
        <v>570</v>
      </c>
      <c r="H334" s="9" t="s">
        <v>307</v>
      </c>
      <c r="I334" s="5">
        <v>3</v>
      </c>
      <c r="J334" s="10">
        <f t="shared" si="13"/>
        <v>76.63106796116504</v>
      </c>
      <c r="K334" s="11" t="s">
        <v>16</v>
      </c>
      <c r="L334" s="6"/>
    </row>
    <row r="335" spans="1:12" ht="12.75">
      <c r="A335" s="11" t="s">
        <v>64</v>
      </c>
      <c r="B335" s="11" t="s">
        <v>74</v>
      </c>
      <c r="C335" s="3" t="s">
        <v>253</v>
      </c>
      <c r="D335" s="15">
        <v>41.31</v>
      </c>
      <c r="E335" s="6">
        <v>23</v>
      </c>
      <c r="F335" s="7" t="s">
        <v>98</v>
      </c>
      <c r="G335" s="8">
        <v>38051</v>
      </c>
      <c r="H335" s="9" t="s">
        <v>333</v>
      </c>
      <c r="I335" s="5">
        <v>10</v>
      </c>
      <c r="J335" s="10">
        <f t="shared" si="13"/>
        <v>105.69722814498934</v>
      </c>
      <c r="K335" s="11" t="s">
        <v>1</v>
      </c>
      <c r="L335" s="6"/>
    </row>
    <row r="336" spans="1:12" ht="12.75">
      <c r="A336" s="11" t="s">
        <v>64</v>
      </c>
      <c r="B336" s="11" t="s">
        <v>200</v>
      </c>
      <c r="C336" s="11" t="s">
        <v>57</v>
      </c>
      <c r="D336" s="15">
        <v>127.16</v>
      </c>
      <c r="E336" s="6">
        <v>78</v>
      </c>
      <c r="F336" s="7" t="s">
        <v>65</v>
      </c>
      <c r="G336" s="8">
        <v>32695</v>
      </c>
      <c r="H336" s="9" t="s">
        <v>57</v>
      </c>
      <c r="I336" s="5"/>
      <c r="J336" s="10">
        <f t="shared" si="13"/>
        <v>96.86330935251799</v>
      </c>
      <c r="K336" s="11" t="s">
        <v>4</v>
      </c>
      <c r="L336" s="3" t="e">
        <f>IF(E336="","",IF(E336*60+F336&lt;#REF!*60+#REF!,"F",""))</f>
        <v>#REF!</v>
      </c>
    </row>
    <row r="337" spans="1:12" ht="12.75">
      <c r="A337" s="11" t="s">
        <v>64</v>
      </c>
      <c r="B337" s="11" t="s">
        <v>592</v>
      </c>
      <c r="C337" s="11" t="s">
        <v>57</v>
      </c>
      <c r="D337" s="15">
        <v>4.94</v>
      </c>
      <c r="E337" s="6">
        <v>5</v>
      </c>
      <c r="F337" s="7" t="s">
        <v>81</v>
      </c>
      <c r="G337" s="8" t="s">
        <v>596</v>
      </c>
      <c r="H337" s="9" t="s">
        <v>57</v>
      </c>
      <c r="I337" s="5">
        <v>10</v>
      </c>
      <c r="J337" s="10">
        <f t="shared" si="13"/>
        <v>51.2507204610951</v>
      </c>
      <c r="K337" s="11" t="s">
        <v>502</v>
      </c>
      <c r="L337" s="3" t="e">
        <f>IF(E337="","",IF(E337*60+F337&lt;#REF!*60+#REF!,"F",""))</f>
        <v>#REF!</v>
      </c>
    </row>
    <row r="338" spans="1:12" ht="12.75">
      <c r="A338" s="11" t="s">
        <v>64</v>
      </c>
      <c r="B338" s="11" t="s">
        <v>207</v>
      </c>
      <c r="C338" s="11" t="s">
        <v>57</v>
      </c>
      <c r="D338" s="15">
        <v>92.84</v>
      </c>
      <c r="E338" s="6">
        <v>81</v>
      </c>
      <c r="F338" s="7" t="s">
        <v>124</v>
      </c>
      <c r="G338" s="8" t="s">
        <v>554</v>
      </c>
      <c r="H338" s="9" t="s">
        <v>57</v>
      </c>
      <c r="I338" s="5">
        <v>10</v>
      </c>
      <c r="J338" s="10">
        <f t="shared" si="13"/>
        <v>68.0284958273967</v>
      </c>
      <c r="K338" s="28" t="s">
        <v>1</v>
      </c>
      <c r="L338" s="6"/>
    </row>
    <row r="339" spans="1:12" ht="12.75">
      <c r="A339" s="63" t="s">
        <v>433</v>
      </c>
      <c r="B339" s="63" t="s">
        <v>295</v>
      </c>
      <c r="C339" s="63" t="s">
        <v>253</v>
      </c>
      <c r="D339" s="56">
        <v>27.01</v>
      </c>
      <c r="E339" s="55">
        <v>24</v>
      </c>
      <c r="F339" s="57" t="s">
        <v>115</v>
      </c>
      <c r="G339" s="58" t="s">
        <v>605</v>
      </c>
      <c r="H339" s="59" t="s">
        <v>573</v>
      </c>
      <c r="I339" s="60">
        <v>4</v>
      </c>
      <c r="J339" s="61">
        <f t="shared" si="13"/>
        <v>67.1983413959917</v>
      </c>
      <c r="K339" s="63" t="s">
        <v>35</v>
      </c>
      <c r="L339" s="3" t="e">
        <f>IF(E339="","",IF(E339*60+F339&lt;#REF!*60+#REF!,"F",""))</f>
        <v>#REF!</v>
      </c>
    </row>
    <row r="340" spans="1:12" ht="12.75">
      <c r="A340" s="11" t="s">
        <v>631</v>
      </c>
      <c r="B340" s="11" t="s">
        <v>259</v>
      </c>
      <c r="C340" s="11" t="s">
        <v>57</v>
      </c>
      <c r="D340" s="15">
        <v>9.55</v>
      </c>
      <c r="E340" s="6">
        <v>10</v>
      </c>
      <c r="F340" s="7" t="s">
        <v>81</v>
      </c>
      <c r="G340" s="8">
        <v>34573</v>
      </c>
      <c r="H340" s="9" t="s">
        <v>57</v>
      </c>
      <c r="I340" s="5"/>
      <c r="J340" s="10">
        <f t="shared" si="13"/>
        <v>53.13755795981453</v>
      </c>
      <c r="K340" s="11" t="s">
        <v>1</v>
      </c>
      <c r="L340" s="6"/>
    </row>
    <row r="341" spans="1:12" ht="12.75">
      <c r="A341" s="11" t="s">
        <v>631</v>
      </c>
      <c r="B341" s="11" t="s">
        <v>261</v>
      </c>
      <c r="C341" s="11" t="s">
        <v>641</v>
      </c>
      <c r="D341" s="15">
        <v>16.7</v>
      </c>
      <c r="E341" s="6">
        <v>19</v>
      </c>
      <c r="F341" s="7" t="s">
        <v>112</v>
      </c>
      <c r="G341" s="8">
        <v>26788</v>
      </c>
      <c r="H341" s="9" t="s">
        <v>406</v>
      </c>
      <c r="I341" s="5">
        <v>7</v>
      </c>
      <c r="J341" s="10">
        <f t="shared" si="13"/>
        <v>50.734177215189874</v>
      </c>
      <c r="K341" s="11" t="s">
        <v>8</v>
      </c>
      <c r="L341" s="6"/>
    </row>
    <row r="342" spans="1:12" ht="12.75">
      <c r="A342" s="11" t="s">
        <v>631</v>
      </c>
      <c r="B342" s="11" t="s">
        <v>261</v>
      </c>
      <c r="C342" s="11" t="s">
        <v>57</v>
      </c>
      <c r="D342" s="15">
        <v>16.7</v>
      </c>
      <c r="E342" s="6">
        <v>17</v>
      </c>
      <c r="F342" s="7">
        <v>24</v>
      </c>
      <c r="G342" s="8" t="s">
        <v>218</v>
      </c>
      <c r="H342" s="9" t="s">
        <v>57</v>
      </c>
      <c r="I342" s="5">
        <v>10</v>
      </c>
      <c r="J342" s="10">
        <f t="shared" si="13"/>
        <v>57.58620689655172</v>
      </c>
      <c r="K342" s="11" t="s">
        <v>1</v>
      </c>
      <c r="L342" s="6"/>
    </row>
    <row r="343" spans="1:12" ht="12.75">
      <c r="A343" s="11" t="s">
        <v>631</v>
      </c>
      <c r="B343" s="11" t="s">
        <v>263</v>
      </c>
      <c r="C343" s="11" t="s">
        <v>253</v>
      </c>
      <c r="D343" s="15">
        <v>11.14</v>
      </c>
      <c r="E343" s="6">
        <v>11</v>
      </c>
      <c r="F343" s="7" t="s">
        <v>203</v>
      </c>
      <c r="G343" s="8" t="s">
        <v>539</v>
      </c>
      <c r="H343" s="9" t="s">
        <v>540</v>
      </c>
      <c r="I343" s="5">
        <v>2</v>
      </c>
      <c r="J343" s="10">
        <f t="shared" si="13"/>
        <v>55.85515320334262</v>
      </c>
      <c r="K343" s="11" t="s">
        <v>9</v>
      </c>
      <c r="L343" s="6"/>
    </row>
    <row r="344" spans="1:12" ht="12.75">
      <c r="A344" s="11" t="s">
        <v>631</v>
      </c>
      <c r="B344" s="11" t="s">
        <v>263</v>
      </c>
      <c r="C344" s="11" t="s">
        <v>57</v>
      </c>
      <c r="D344" s="15">
        <v>11.14</v>
      </c>
      <c r="E344" s="6">
        <v>11</v>
      </c>
      <c r="F344" s="7" t="s">
        <v>99</v>
      </c>
      <c r="G344" s="8">
        <v>31287</v>
      </c>
      <c r="H344" s="9" t="s">
        <v>57</v>
      </c>
      <c r="I344" s="5"/>
      <c r="J344" s="10">
        <f t="shared" si="13"/>
        <v>57.95375722543353</v>
      </c>
      <c r="K344" s="11" t="s">
        <v>3</v>
      </c>
      <c r="L344" s="6"/>
    </row>
    <row r="345" spans="1:12" ht="12.75">
      <c r="A345" s="63" t="s">
        <v>257</v>
      </c>
      <c r="B345" s="63" t="s">
        <v>252</v>
      </c>
      <c r="C345" s="63" t="s">
        <v>253</v>
      </c>
      <c r="D345" s="15">
        <v>2.4625</v>
      </c>
      <c r="E345" s="6">
        <v>4</v>
      </c>
      <c r="F345" s="7" t="s">
        <v>66</v>
      </c>
      <c r="G345" s="8">
        <v>27935</v>
      </c>
      <c r="H345" s="9" t="s">
        <v>253</v>
      </c>
      <c r="I345" s="5">
        <v>3</v>
      </c>
      <c r="J345" s="10">
        <f>SUM((D345*3600)/((E345*60)+(F345)))</f>
        <v>35.74596774193548</v>
      </c>
      <c r="K345" s="11" t="s">
        <v>14</v>
      </c>
      <c r="L345" s="6"/>
    </row>
    <row r="346" spans="1:12" ht="12.75">
      <c r="A346" s="11" t="s">
        <v>257</v>
      </c>
      <c r="B346" s="11" t="s">
        <v>252</v>
      </c>
      <c r="C346" s="11" t="s">
        <v>57</v>
      </c>
      <c r="D346" s="15">
        <v>2.4625</v>
      </c>
      <c r="E346" s="6">
        <v>4</v>
      </c>
      <c r="F346" s="7" t="s">
        <v>96</v>
      </c>
      <c r="G346" s="8">
        <v>33803</v>
      </c>
      <c r="H346" s="9" t="s">
        <v>57</v>
      </c>
      <c r="I346" s="5"/>
      <c r="J346" s="10">
        <f>SUM((D346*3600)/((E346*60)+(F346)))</f>
        <v>30.674740484429066</v>
      </c>
      <c r="K346" s="11" t="s">
        <v>1</v>
      </c>
      <c r="L346" s="6"/>
    </row>
    <row r="347" spans="1:12" ht="12.75">
      <c r="A347" s="63" t="s">
        <v>257</v>
      </c>
      <c r="B347" s="63" t="s">
        <v>254</v>
      </c>
      <c r="C347" s="63" t="s">
        <v>253</v>
      </c>
      <c r="D347" s="15">
        <v>5.625</v>
      </c>
      <c r="E347" s="6">
        <v>10</v>
      </c>
      <c r="F347" s="7" t="s">
        <v>67</v>
      </c>
      <c r="G347" s="8">
        <v>26487</v>
      </c>
      <c r="H347" s="9" t="s">
        <v>253</v>
      </c>
      <c r="I347" s="5">
        <v>3</v>
      </c>
      <c r="J347" s="10">
        <f>SUM(D347*3600)/(E347*60+F347)</f>
        <v>33.47107438016529</v>
      </c>
      <c r="K347" s="11" t="s">
        <v>14</v>
      </c>
      <c r="L347" s="6"/>
    </row>
    <row r="348" spans="1:12" ht="12.75">
      <c r="A348" s="11" t="s">
        <v>257</v>
      </c>
      <c r="B348" s="11" t="s">
        <v>254</v>
      </c>
      <c r="C348" s="11" t="s">
        <v>57</v>
      </c>
      <c r="D348" s="15">
        <v>5.625</v>
      </c>
      <c r="E348" s="6">
        <v>10</v>
      </c>
      <c r="F348" s="7" t="s">
        <v>101</v>
      </c>
      <c r="G348" s="8">
        <v>32396</v>
      </c>
      <c r="H348" s="9" t="s">
        <v>57</v>
      </c>
      <c r="I348" s="5"/>
      <c r="J348" s="10">
        <f>SUM(D348*3600)/(E348*60+F348)</f>
        <v>31.542056074766354</v>
      </c>
      <c r="K348" s="11" t="s">
        <v>10</v>
      </c>
      <c r="L348" s="6"/>
    </row>
    <row r="349" spans="1:12" ht="12.75">
      <c r="A349" s="63" t="s">
        <v>235</v>
      </c>
      <c r="B349" s="63" t="s">
        <v>365</v>
      </c>
      <c r="C349" s="63" t="s">
        <v>57</v>
      </c>
      <c r="D349" s="15">
        <v>2.98</v>
      </c>
      <c r="E349" s="6">
        <v>4</v>
      </c>
      <c r="F349" s="7" t="s">
        <v>65</v>
      </c>
      <c r="G349" s="8">
        <v>36277</v>
      </c>
      <c r="H349" s="9" t="s">
        <v>367</v>
      </c>
      <c r="I349" s="5">
        <v>2</v>
      </c>
      <c r="J349" s="10">
        <f>SUM((D349*3600)/((E349*60)+(F349)))</f>
        <v>37.51048951048951</v>
      </c>
      <c r="K349" s="11" t="s">
        <v>368</v>
      </c>
      <c r="L349" s="6"/>
    </row>
    <row r="350" spans="1:12" ht="12.75">
      <c r="A350" s="63" t="s">
        <v>235</v>
      </c>
      <c r="B350" s="63" t="s">
        <v>237</v>
      </c>
      <c r="C350" s="63" t="s">
        <v>253</v>
      </c>
      <c r="D350" s="15">
        <v>13.51</v>
      </c>
      <c r="E350" s="6">
        <v>13</v>
      </c>
      <c r="F350" s="7" t="s">
        <v>104</v>
      </c>
      <c r="G350" s="8">
        <v>35530</v>
      </c>
      <c r="H350" s="9" t="s">
        <v>223</v>
      </c>
      <c r="I350" s="5">
        <v>2</v>
      </c>
      <c r="J350" s="10">
        <f>SUM(D350*3600)/(E350*60+F350)</f>
        <v>59.38461538461539</v>
      </c>
      <c r="K350" s="11" t="s">
        <v>1</v>
      </c>
      <c r="L350" s="3" t="e">
        <f>IF(E350="","",IF(E350*60+F350&lt;#REF!*60+#REF!,"F",""))</f>
        <v>#REF!</v>
      </c>
    </row>
    <row r="351" spans="1:12" ht="12.75">
      <c r="A351" s="63" t="s">
        <v>235</v>
      </c>
      <c r="B351" s="63" t="s">
        <v>237</v>
      </c>
      <c r="C351" s="63" t="s">
        <v>57</v>
      </c>
      <c r="D351" s="15">
        <v>13.51</v>
      </c>
      <c r="E351" s="6">
        <v>14</v>
      </c>
      <c r="F351" s="7" t="s">
        <v>113</v>
      </c>
      <c r="G351" s="8">
        <v>31553</v>
      </c>
      <c r="H351" s="9" t="s">
        <v>57</v>
      </c>
      <c r="I351" s="5"/>
      <c r="J351" s="10">
        <f>SUM(D351*3600)/(E351*60+F351)</f>
        <v>56.422273781902554</v>
      </c>
      <c r="K351" s="11" t="s">
        <v>21</v>
      </c>
      <c r="L351" s="6"/>
    </row>
    <row r="352" spans="1:12" ht="12.75">
      <c r="A352" s="11" t="s">
        <v>128</v>
      </c>
      <c r="B352" s="11" t="s">
        <v>83</v>
      </c>
      <c r="C352" s="11" t="s">
        <v>57</v>
      </c>
      <c r="D352" s="15">
        <v>11.82</v>
      </c>
      <c r="E352" s="6">
        <v>12</v>
      </c>
      <c r="F352" s="7" t="s">
        <v>58</v>
      </c>
      <c r="G352" s="8">
        <v>28995</v>
      </c>
      <c r="H352" s="9" t="s">
        <v>57</v>
      </c>
      <c r="I352" s="5"/>
      <c r="J352" s="10">
        <f>SUM((D352*3600)/((E352*60)+(F352)))</f>
        <v>58.21067031463748</v>
      </c>
      <c r="K352" s="11" t="s">
        <v>14</v>
      </c>
      <c r="L352" s="3" t="e">
        <f>IF(E352="","",IF(E352*60+F352&lt;#REF!*60+#REF!,"F",""))</f>
        <v>#REF!</v>
      </c>
    </row>
    <row r="353" spans="1:12" ht="12.75">
      <c r="A353" s="11" t="s">
        <v>128</v>
      </c>
      <c r="B353" s="11" t="s">
        <v>626</v>
      </c>
      <c r="C353" s="11" t="s">
        <v>253</v>
      </c>
      <c r="D353" s="15">
        <v>16.46</v>
      </c>
      <c r="E353" s="6">
        <v>17</v>
      </c>
      <c r="F353" s="9" t="s">
        <v>126</v>
      </c>
      <c r="G353" s="8">
        <v>34831</v>
      </c>
      <c r="H353" s="11" t="s">
        <v>127</v>
      </c>
      <c r="I353" s="5">
        <v>4</v>
      </c>
      <c r="J353" s="10">
        <f>SUM((D353*3600)/((E353*60)+(F353)))</f>
        <v>57.58600583090379</v>
      </c>
      <c r="K353" s="11" t="s">
        <v>8</v>
      </c>
      <c r="L353" s="6"/>
    </row>
    <row r="354" spans="1:12" ht="12.75">
      <c r="A354" s="11" t="s">
        <v>128</v>
      </c>
      <c r="B354" s="11" t="s">
        <v>627</v>
      </c>
      <c r="C354" s="11" t="s">
        <v>253</v>
      </c>
      <c r="D354" s="15">
        <v>11.68</v>
      </c>
      <c r="E354" s="6">
        <v>15</v>
      </c>
      <c r="F354" s="7" t="s">
        <v>69</v>
      </c>
      <c r="G354" s="8" t="s">
        <v>419</v>
      </c>
      <c r="H354" s="9" t="s">
        <v>411</v>
      </c>
      <c r="I354" s="5">
        <v>2</v>
      </c>
      <c r="J354" s="10">
        <f>SUM((D354*3600)/((E354*60)+(F354)))</f>
        <v>45.21290322580645</v>
      </c>
      <c r="K354" s="11" t="s">
        <v>1</v>
      </c>
      <c r="L354" s="3" t="e">
        <f>IF(E354="","",IF(E354*60+F354&lt;#REF!*60+#REF!,"F",""))</f>
        <v>#REF!</v>
      </c>
    </row>
    <row r="355" spans="1:12" ht="12.75">
      <c r="A355" s="11" t="s">
        <v>128</v>
      </c>
      <c r="B355" s="11" t="s">
        <v>627</v>
      </c>
      <c r="C355" s="11" t="s">
        <v>57</v>
      </c>
      <c r="D355" s="15">
        <v>11.68</v>
      </c>
      <c r="E355" s="6">
        <v>12</v>
      </c>
      <c r="F355" s="7" t="s">
        <v>73</v>
      </c>
      <c r="G355" s="8">
        <v>31666</v>
      </c>
      <c r="H355" s="9" t="s">
        <v>57</v>
      </c>
      <c r="I355" s="5"/>
      <c r="J355" s="10">
        <f>SUM((D355*3600)/((E355*60)+(F355)))</f>
        <v>55.47229551451187</v>
      </c>
      <c r="K355" s="11" t="s">
        <v>25</v>
      </c>
      <c r="L355" s="3" t="e">
        <f>IF(E355="","",IF(E355*60+F355&lt;#REF!*60+#REF!,"F",""))</f>
        <v>#REF!</v>
      </c>
    </row>
    <row r="356" spans="1:12" ht="12.75">
      <c r="A356" s="11" t="s">
        <v>128</v>
      </c>
      <c r="B356" s="11" t="s">
        <v>125</v>
      </c>
      <c r="C356" s="11" t="s">
        <v>641</v>
      </c>
      <c r="D356" s="15">
        <v>10.5</v>
      </c>
      <c r="E356" s="6">
        <v>9</v>
      </c>
      <c r="F356" s="9" t="s">
        <v>73</v>
      </c>
      <c r="G356" s="8" t="s">
        <v>562</v>
      </c>
      <c r="H356" s="11">
        <v>67017</v>
      </c>
      <c r="I356" s="5">
        <v>6</v>
      </c>
      <c r="J356" s="10">
        <f>SUM((D356*3600)/((E356*60)+(F356)))</f>
        <v>65.39792387543253</v>
      </c>
      <c r="K356" s="11" t="s">
        <v>1</v>
      </c>
      <c r="L356" s="6"/>
    </row>
    <row r="357" spans="1:12" ht="12.75">
      <c r="A357" s="11" t="s">
        <v>60</v>
      </c>
      <c r="B357" s="11" t="s">
        <v>55</v>
      </c>
      <c r="C357" s="11" t="s">
        <v>253</v>
      </c>
      <c r="D357" s="15">
        <v>12.71</v>
      </c>
      <c r="E357" s="6">
        <v>10</v>
      </c>
      <c r="F357" s="7" t="s">
        <v>107</v>
      </c>
      <c r="G357" s="8" t="s">
        <v>469</v>
      </c>
      <c r="H357" s="9" t="s">
        <v>470</v>
      </c>
      <c r="I357" s="5">
        <v>3</v>
      </c>
      <c r="J357" s="10">
        <f>SUM(D357*3600)/(E357*60+F357)</f>
        <v>73.4446227929374</v>
      </c>
      <c r="K357" s="11" t="s">
        <v>30</v>
      </c>
      <c r="L357" s="3" t="e">
        <f>IF(E357="","",IF(E357*60+F357&lt;#REF!*60+#REF!,"F",""))</f>
        <v>#REF!</v>
      </c>
    </row>
    <row r="358" spans="1:12" ht="12.75">
      <c r="A358" s="11" t="s">
        <v>60</v>
      </c>
      <c r="B358" s="11" t="s">
        <v>623</v>
      </c>
      <c r="C358" s="11" t="s">
        <v>253</v>
      </c>
      <c r="D358" s="15">
        <v>18.29</v>
      </c>
      <c r="E358" s="6">
        <v>14</v>
      </c>
      <c r="F358" s="7" t="s">
        <v>59</v>
      </c>
      <c r="G358" s="8" t="s">
        <v>566</v>
      </c>
      <c r="H358" s="9" t="s">
        <v>567</v>
      </c>
      <c r="I358" s="5">
        <v>3</v>
      </c>
      <c r="J358" s="10">
        <f>SUM(D358*3600)/(E358*60+F358)</f>
        <v>73.6510067114094</v>
      </c>
      <c r="K358" s="11" t="s">
        <v>320</v>
      </c>
      <c r="L358" s="6"/>
    </row>
    <row r="359" spans="1:12" ht="12.75">
      <c r="A359" s="11" t="s">
        <v>60</v>
      </c>
      <c r="B359" s="11" t="s">
        <v>527</v>
      </c>
      <c r="C359" s="3" t="s">
        <v>57</v>
      </c>
      <c r="D359" s="15">
        <v>5.82</v>
      </c>
      <c r="E359" s="6">
        <v>6</v>
      </c>
      <c r="F359" s="7" t="s">
        <v>107</v>
      </c>
      <c r="G359" s="8" t="s">
        <v>549</v>
      </c>
      <c r="H359" s="9" t="s">
        <v>57</v>
      </c>
      <c r="I359" s="5">
        <v>10</v>
      </c>
      <c r="J359" s="10">
        <f>SUM(D359*3600)/(E359*60+F359)</f>
        <v>54.70496083550914</v>
      </c>
      <c r="K359" s="11" t="s">
        <v>20</v>
      </c>
      <c r="L359" s="6"/>
    </row>
    <row r="360" spans="1:12" ht="12.75">
      <c r="A360" s="11" t="s">
        <v>60</v>
      </c>
      <c r="B360" s="11" t="s">
        <v>64</v>
      </c>
      <c r="C360" s="3" t="s">
        <v>253</v>
      </c>
      <c r="D360" s="15">
        <v>17.54</v>
      </c>
      <c r="E360" s="6">
        <v>13</v>
      </c>
      <c r="F360" s="7" t="s">
        <v>121</v>
      </c>
      <c r="G360" s="8" t="s">
        <v>568</v>
      </c>
      <c r="H360" s="9" t="s">
        <v>569</v>
      </c>
      <c r="I360" s="5">
        <v>3</v>
      </c>
      <c r="J360" s="10">
        <f>SUM(D360*3600)/(E360*60+F360)</f>
        <v>78.14851485148515</v>
      </c>
      <c r="K360" s="11" t="s">
        <v>358</v>
      </c>
      <c r="L360" s="6"/>
    </row>
    <row r="361" spans="1:12" ht="12.75">
      <c r="A361" s="11" t="s">
        <v>242</v>
      </c>
      <c r="B361" s="11" t="s">
        <v>629</v>
      </c>
      <c r="C361" s="11" t="s">
        <v>253</v>
      </c>
      <c r="D361" s="15">
        <v>12.3</v>
      </c>
      <c r="E361" s="6">
        <v>12</v>
      </c>
      <c r="F361" s="7" t="s">
        <v>101</v>
      </c>
      <c r="G361" s="8">
        <v>37693</v>
      </c>
      <c r="H361" s="9" t="s">
        <v>339</v>
      </c>
      <c r="I361" s="5">
        <v>5</v>
      </c>
      <c r="J361" s="10">
        <f aca="true" t="shared" si="14" ref="J361:J367">SUM((D361*3600)/((E361*60)+(F361)))</f>
        <v>58.110236220472444</v>
      </c>
      <c r="K361" s="11" t="s">
        <v>1</v>
      </c>
      <c r="L361" s="6"/>
    </row>
    <row r="362" spans="1:12" ht="12.75">
      <c r="A362" s="11" t="s">
        <v>242</v>
      </c>
      <c r="B362" s="11" t="s">
        <v>629</v>
      </c>
      <c r="C362" s="11" t="s">
        <v>57</v>
      </c>
      <c r="D362" s="15">
        <v>12.3</v>
      </c>
      <c r="E362" s="6">
        <v>12</v>
      </c>
      <c r="F362" s="7">
        <v>25</v>
      </c>
      <c r="G362" s="8">
        <v>29154</v>
      </c>
      <c r="H362" s="9" t="s">
        <v>57</v>
      </c>
      <c r="I362" s="5">
        <v>9</v>
      </c>
      <c r="J362" s="10">
        <f t="shared" si="14"/>
        <v>59.43624161073826</v>
      </c>
      <c r="K362" s="11" t="s">
        <v>7</v>
      </c>
      <c r="L362" s="6"/>
    </row>
    <row r="363" spans="1:12" ht="12.75">
      <c r="A363" s="11" t="s">
        <v>242</v>
      </c>
      <c r="B363" s="11" t="s">
        <v>237</v>
      </c>
      <c r="C363" s="11" t="s">
        <v>57</v>
      </c>
      <c r="D363" s="15">
        <v>21.44</v>
      </c>
      <c r="E363" s="6">
        <v>23</v>
      </c>
      <c r="F363" s="7" t="s">
        <v>61</v>
      </c>
      <c r="G363" s="8">
        <v>31563</v>
      </c>
      <c r="H363" s="9" t="s">
        <v>57</v>
      </c>
      <c r="I363" s="5"/>
      <c r="J363" s="10">
        <f t="shared" si="14"/>
        <v>55.528057553956835</v>
      </c>
      <c r="K363" s="11" t="s">
        <v>21</v>
      </c>
      <c r="L363" s="6"/>
    </row>
    <row r="364" spans="1:12" ht="12.75">
      <c r="A364" s="11" t="s">
        <v>242</v>
      </c>
      <c r="B364" s="11" t="s">
        <v>237</v>
      </c>
      <c r="C364" s="11"/>
      <c r="D364" s="15">
        <v>21.44</v>
      </c>
      <c r="E364" s="6">
        <v>26</v>
      </c>
      <c r="F364" s="7" t="s">
        <v>84</v>
      </c>
      <c r="G364" s="8">
        <v>29785</v>
      </c>
      <c r="H364" s="9">
        <v>50037</v>
      </c>
      <c r="I364" s="5">
        <v>7</v>
      </c>
      <c r="J364" s="10">
        <f t="shared" si="14"/>
        <v>48.24</v>
      </c>
      <c r="K364" s="11" t="s">
        <v>32</v>
      </c>
      <c r="L364" s="6"/>
    </row>
    <row r="365" spans="1:13" ht="12.75">
      <c r="A365" s="11" t="s">
        <v>242</v>
      </c>
      <c r="B365" s="11" t="s">
        <v>249</v>
      </c>
      <c r="C365" s="64" t="s">
        <v>641</v>
      </c>
      <c r="D365" s="15">
        <v>8.9</v>
      </c>
      <c r="E365" s="6">
        <v>10</v>
      </c>
      <c r="F365" s="7" t="s">
        <v>107</v>
      </c>
      <c r="G365" s="8" t="s">
        <v>471</v>
      </c>
      <c r="H365" s="9" t="s">
        <v>472</v>
      </c>
      <c r="I365" s="5">
        <v>8</v>
      </c>
      <c r="J365" s="10">
        <f t="shared" si="14"/>
        <v>51.42857142857143</v>
      </c>
      <c r="K365" s="11" t="s">
        <v>431</v>
      </c>
      <c r="L365" s="6"/>
      <c r="M365" s="3"/>
    </row>
    <row r="366" spans="1:12" ht="12.75">
      <c r="A366" s="11" t="s">
        <v>242</v>
      </c>
      <c r="B366" s="11" t="s">
        <v>249</v>
      </c>
      <c r="C366" s="11" t="s">
        <v>57</v>
      </c>
      <c r="D366" s="15">
        <v>8.9</v>
      </c>
      <c r="E366" s="6">
        <v>11</v>
      </c>
      <c r="F366" s="7" t="s">
        <v>67</v>
      </c>
      <c r="G366" s="8">
        <v>33740</v>
      </c>
      <c r="H366" s="9" t="s">
        <v>57</v>
      </c>
      <c r="I366" s="5"/>
      <c r="J366" s="10">
        <f t="shared" si="14"/>
        <v>48.18045112781955</v>
      </c>
      <c r="K366" s="11" t="s">
        <v>1</v>
      </c>
      <c r="L366" s="6"/>
    </row>
    <row r="367" spans="1:12" ht="12.75">
      <c r="A367" s="11" t="s">
        <v>242</v>
      </c>
      <c r="B367" s="11" t="s">
        <v>191</v>
      </c>
      <c r="C367" s="11" t="s">
        <v>641</v>
      </c>
      <c r="D367" s="15">
        <v>39.2</v>
      </c>
      <c r="E367" s="6">
        <v>49</v>
      </c>
      <c r="F367" s="7" t="s">
        <v>122</v>
      </c>
      <c r="G367" s="8">
        <v>31651</v>
      </c>
      <c r="H367" s="9">
        <v>47484</v>
      </c>
      <c r="I367" s="5">
        <v>9</v>
      </c>
      <c r="J367" s="10">
        <f t="shared" si="14"/>
        <v>47.2289156626506</v>
      </c>
      <c r="K367" s="11" t="s">
        <v>41</v>
      </c>
      <c r="L367" s="6"/>
    </row>
    <row r="368" spans="1:11" ht="12.75">
      <c r="A368" s="63" t="s">
        <v>233</v>
      </c>
      <c r="B368" s="63" t="s">
        <v>235</v>
      </c>
      <c r="C368" s="63" t="s">
        <v>253</v>
      </c>
      <c r="D368" s="15">
        <v>1.1375</v>
      </c>
      <c r="E368" s="6">
        <v>3</v>
      </c>
      <c r="F368" s="7">
        <v>18</v>
      </c>
      <c r="G368" s="8">
        <v>36345</v>
      </c>
      <c r="H368" s="9" t="s">
        <v>234</v>
      </c>
      <c r="I368" s="5">
        <v>2</v>
      </c>
      <c r="J368" s="10">
        <f>SUM(D368*3600)/(E368*60+F368)</f>
        <v>20.681818181818183</v>
      </c>
      <c r="K368" s="11" t="s">
        <v>4</v>
      </c>
    </row>
    <row r="369" spans="1:11" ht="12.75">
      <c r="A369" s="63" t="s">
        <v>233</v>
      </c>
      <c r="B369" s="63" t="s">
        <v>235</v>
      </c>
      <c r="C369" s="63" t="s">
        <v>57</v>
      </c>
      <c r="D369" s="15">
        <v>1.1375</v>
      </c>
      <c r="E369" s="6">
        <v>3</v>
      </c>
      <c r="F369" s="7" t="s">
        <v>110</v>
      </c>
      <c r="G369" s="8">
        <v>31563</v>
      </c>
      <c r="H369" s="9" t="s">
        <v>57</v>
      </c>
      <c r="I369" s="5"/>
      <c r="J369" s="10">
        <f>SUM(D369*3600)/(E369*60+F369)</f>
        <v>18.36322869955157</v>
      </c>
      <c r="K369" s="11" t="s">
        <v>21</v>
      </c>
    </row>
    <row r="370" spans="1:11" ht="12.75">
      <c r="A370" s="11" t="s">
        <v>630</v>
      </c>
      <c r="B370" s="11" t="s">
        <v>256</v>
      </c>
      <c r="C370" s="11" t="s">
        <v>57</v>
      </c>
      <c r="D370" s="15">
        <v>6.5125</v>
      </c>
      <c r="E370" s="6">
        <v>13</v>
      </c>
      <c r="F370" s="7" t="s">
        <v>93</v>
      </c>
      <c r="G370" s="8" t="s">
        <v>248</v>
      </c>
      <c r="H370" s="9" t="s">
        <v>57</v>
      </c>
      <c r="I370" s="5"/>
      <c r="J370" s="10">
        <f>SUM(D370*3600)/(E370*60+F370)</f>
        <v>28.077844311377245</v>
      </c>
      <c r="K370" s="11" t="s">
        <v>13</v>
      </c>
    </row>
    <row r="371" spans="1:11" ht="12.75">
      <c r="A371" s="63" t="s">
        <v>630</v>
      </c>
      <c r="B371" s="63" t="s">
        <v>258</v>
      </c>
      <c r="C371" s="63" t="s">
        <v>253</v>
      </c>
      <c r="D371" s="15">
        <v>4.0875</v>
      </c>
      <c r="E371" s="6">
        <v>6</v>
      </c>
      <c r="F371" s="7" t="s">
        <v>73</v>
      </c>
      <c r="G371" s="8">
        <v>26487</v>
      </c>
      <c r="H371" s="9" t="s">
        <v>253</v>
      </c>
      <c r="I371" s="5">
        <v>3</v>
      </c>
      <c r="J371" s="10">
        <f>SUM(D371*3600)/(E371*60+F371)</f>
        <v>36.97236180904523</v>
      </c>
      <c r="K371" s="11" t="s">
        <v>14</v>
      </c>
    </row>
    <row r="372" spans="1:11" ht="12.75">
      <c r="A372" s="11" t="s">
        <v>630</v>
      </c>
      <c r="B372" s="11" t="s">
        <v>258</v>
      </c>
      <c r="C372" s="11" t="s">
        <v>57</v>
      </c>
      <c r="D372" s="15">
        <v>4.0875</v>
      </c>
      <c r="E372" s="6">
        <v>7</v>
      </c>
      <c r="F372" s="7" t="s">
        <v>82</v>
      </c>
      <c r="G372" s="8">
        <v>32396</v>
      </c>
      <c r="H372" s="9" t="s">
        <v>57</v>
      </c>
      <c r="I372" s="5"/>
      <c r="J372" s="10">
        <f>SUM(D372*3600)/(E372*60+F372)</f>
        <v>30.84905660377359</v>
      </c>
      <c r="K372" s="11" t="s">
        <v>10</v>
      </c>
    </row>
    <row r="373" spans="1:11" ht="12.75">
      <c r="A373" s="11" t="s">
        <v>254</v>
      </c>
      <c r="B373" s="54" t="s">
        <v>252</v>
      </c>
      <c r="C373" s="11" t="s">
        <v>253</v>
      </c>
      <c r="D373" s="15">
        <v>8.08</v>
      </c>
      <c r="E373" s="48">
        <v>15</v>
      </c>
      <c r="F373" s="49" t="s">
        <v>84</v>
      </c>
      <c r="G373" s="50" t="s">
        <v>616</v>
      </c>
      <c r="H373" s="51" t="s">
        <v>617</v>
      </c>
      <c r="I373" s="52">
        <v>1</v>
      </c>
      <c r="J373" s="53">
        <f>SUM((D373*3600)/((E373*60)+(F373)))</f>
        <v>30.94468085106383</v>
      </c>
      <c r="K373" s="54" t="s">
        <v>615</v>
      </c>
    </row>
    <row r="374" spans="1:11" ht="12.75">
      <c r="A374" s="11" t="s">
        <v>254</v>
      </c>
      <c r="B374" s="11" t="s">
        <v>241</v>
      </c>
      <c r="C374" s="11" t="s">
        <v>253</v>
      </c>
      <c r="D374" s="15">
        <v>14.3125</v>
      </c>
      <c r="E374" s="6">
        <v>27</v>
      </c>
      <c r="F374" s="7" t="s">
        <v>86</v>
      </c>
      <c r="G374" s="8">
        <v>35587</v>
      </c>
      <c r="H374" s="9" t="s">
        <v>255</v>
      </c>
      <c r="I374" s="5">
        <v>1</v>
      </c>
      <c r="J374" s="10">
        <f>SUM((D374*3600)/((E374*60)+(F374)))</f>
        <v>31.766337854500616</v>
      </c>
      <c r="K374" s="11" t="s">
        <v>1</v>
      </c>
    </row>
    <row r="375" spans="1:11" ht="12.75">
      <c r="A375" s="11" t="s">
        <v>254</v>
      </c>
      <c r="B375" s="11" t="s">
        <v>241</v>
      </c>
      <c r="C375" s="11" t="s">
        <v>57</v>
      </c>
      <c r="D375" s="15">
        <v>14.3125</v>
      </c>
      <c r="E375" s="6">
        <v>30</v>
      </c>
      <c r="F375" s="7" t="s">
        <v>77</v>
      </c>
      <c r="G375" s="8" t="s">
        <v>248</v>
      </c>
      <c r="H375" s="9" t="s">
        <v>57</v>
      </c>
      <c r="I375" s="5"/>
      <c r="J375" s="10">
        <f>SUM((D375*3600)/((E375*60)+(F375)))</f>
        <v>28.171131765992346</v>
      </c>
      <c r="K375" s="11" t="s">
        <v>13</v>
      </c>
    </row>
    <row r="376" spans="1:11" ht="12.75">
      <c r="A376" s="63" t="s">
        <v>254</v>
      </c>
      <c r="B376" s="63" t="s">
        <v>257</v>
      </c>
      <c r="C376" s="63" t="s">
        <v>253</v>
      </c>
      <c r="D376" s="15">
        <v>5.625</v>
      </c>
      <c r="E376" s="6">
        <v>12</v>
      </c>
      <c r="F376" s="7" t="s">
        <v>91</v>
      </c>
      <c r="G376" s="8">
        <v>27935</v>
      </c>
      <c r="H376" s="9" t="s">
        <v>253</v>
      </c>
      <c r="I376" s="5">
        <v>3</v>
      </c>
      <c r="J376" s="10">
        <f>SUM((D376*3600)/((E376*60)+(F376)))</f>
        <v>28.085991678224687</v>
      </c>
      <c r="K376" s="11" t="s">
        <v>14</v>
      </c>
    </row>
    <row r="377" spans="1:11" ht="12.75">
      <c r="A377" s="11" t="s">
        <v>254</v>
      </c>
      <c r="B377" s="11" t="s">
        <v>257</v>
      </c>
      <c r="C377" s="11" t="s">
        <v>57</v>
      </c>
      <c r="D377" s="15">
        <v>5.625</v>
      </c>
      <c r="E377" s="6">
        <v>11</v>
      </c>
      <c r="F377" s="7" t="s">
        <v>84</v>
      </c>
      <c r="G377" s="8">
        <v>33803</v>
      </c>
      <c r="H377" s="9" t="s">
        <v>57</v>
      </c>
      <c r="I377" s="5"/>
      <c r="J377" s="10">
        <f>SUM((D377*3600)/((E377*60)+(F377)))</f>
        <v>28.928571428571427</v>
      </c>
      <c r="K377" s="11" t="s">
        <v>1</v>
      </c>
    </row>
    <row r="378" spans="1:11" ht="12.75">
      <c r="A378" s="11" t="s">
        <v>263</v>
      </c>
      <c r="B378" s="11" t="s">
        <v>261</v>
      </c>
      <c r="C378" s="11" t="s">
        <v>641</v>
      </c>
      <c r="D378" s="15">
        <v>5.56</v>
      </c>
      <c r="E378" s="6">
        <v>7</v>
      </c>
      <c r="F378" s="7" t="s">
        <v>132</v>
      </c>
      <c r="G378" s="8">
        <v>33830</v>
      </c>
      <c r="H378" s="9">
        <v>47806</v>
      </c>
      <c r="I378" s="5">
        <v>5</v>
      </c>
      <c r="J378" s="10">
        <f>SUM(D378*3600)/(E378*60+F378)</f>
        <v>47.20754716981132</v>
      </c>
      <c r="K378" s="11" t="s">
        <v>1</v>
      </c>
    </row>
    <row r="379" spans="1:11" ht="12.75">
      <c r="A379" s="11" t="s">
        <v>263</v>
      </c>
      <c r="B379" s="11" t="s">
        <v>631</v>
      </c>
      <c r="C379" s="11" t="s">
        <v>253</v>
      </c>
      <c r="D379" s="15">
        <v>11.14</v>
      </c>
      <c r="E379" s="6">
        <v>11</v>
      </c>
      <c r="F379" s="7" t="s">
        <v>77</v>
      </c>
      <c r="G379" s="8">
        <v>37589</v>
      </c>
      <c r="H379" s="9" t="s">
        <v>318</v>
      </c>
      <c r="I379" s="5">
        <v>5</v>
      </c>
      <c r="J379" s="10">
        <f>SUM((D379*3600)/((E379*60)+(F379)))</f>
        <v>58.20609579100145</v>
      </c>
      <c r="K379" s="11" t="s">
        <v>1</v>
      </c>
    </row>
    <row r="380" spans="1:11" ht="12.75">
      <c r="A380" s="11" t="s">
        <v>263</v>
      </c>
      <c r="B380" s="11" t="s">
        <v>631</v>
      </c>
      <c r="C380" s="11" t="s">
        <v>57</v>
      </c>
      <c r="D380" s="15">
        <v>11.14</v>
      </c>
      <c r="E380" s="6">
        <v>11</v>
      </c>
      <c r="F380" s="7" t="s">
        <v>142</v>
      </c>
      <c r="G380" s="8">
        <v>35562</v>
      </c>
      <c r="H380" s="9" t="s">
        <v>57</v>
      </c>
      <c r="I380" s="5">
        <v>10</v>
      </c>
      <c r="J380" s="10">
        <f>SUM((D380*3600)/((E380*60)+(F380)))</f>
        <v>57.78674351585014</v>
      </c>
      <c r="K380" s="11" t="s">
        <v>1</v>
      </c>
    </row>
    <row r="381" spans="1:11" ht="12.75">
      <c r="A381" s="11" t="s">
        <v>236</v>
      </c>
      <c r="B381" s="11" t="s">
        <v>191</v>
      </c>
      <c r="C381" s="11" t="s">
        <v>57</v>
      </c>
      <c r="D381" s="15">
        <v>9.25</v>
      </c>
      <c r="E381" s="6">
        <v>13</v>
      </c>
      <c r="F381" s="7" t="s">
        <v>98</v>
      </c>
      <c r="G381" s="8">
        <v>32722</v>
      </c>
      <c r="H381" s="9" t="s">
        <v>57</v>
      </c>
      <c r="I381" s="5"/>
      <c r="J381" s="10">
        <f>SUM((D381*3600)/((E381*60)+(F381)))</f>
        <v>41.2639405204461</v>
      </c>
      <c r="K381" s="11" t="s">
        <v>5</v>
      </c>
    </row>
    <row r="382" spans="1:11" ht="12.75">
      <c r="A382" s="11" t="s">
        <v>260</v>
      </c>
      <c r="B382" s="11" t="s">
        <v>243</v>
      </c>
      <c r="C382" s="11" t="s">
        <v>641</v>
      </c>
      <c r="D382" s="15">
        <v>20.17</v>
      </c>
      <c r="E382" s="6">
        <v>23</v>
      </c>
      <c r="F382" s="7" t="s">
        <v>96</v>
      </c>
      <c r="G382" s="8">
        <v>32032</v>
      </c>
      <c r="H382" s="9">
        <v>50012</v>
      </c>
      <c r="I382" s="5">
        <v>10</v>
      </c>
      <c r="J382" s="10">
        <f>SUM((D382*3600)/((E382*60)+(F382)))</f>
        <v>50.813156053184045</v>
      </c>
      <c r="K382" s="11" t="s">
        <v>2</v>
      </c>
    </row>
    <row r="383" spans="1:11" ht="12.75">
      <c r="A383" s="11" t="s">
        <v>260</v>
      </c>
      <c r="B383" s="11" t="s">
        <v>243</v>
      </c>
      <c r="C383" s="11" t="s">
        <v>57</v>
      </c>
      <c r="D383" s="15">
        <v>20.17</v>
      </c>
      <c r="E383" s="6">
        <v>20</v>
      </c>
      <c r="F383" s="7" t="s">
        <v>73</v>
      </c>
      <c r="G383" s="8">
        <v>33075</v>
      </c>
      <c r="H383" s="9" t="s">
        <v>57</v>
      </c>
      <c r="I383" s="5"/>
      <c r="J383" s="10">
        <f>SUM((D383*3600)/((E383*60)+(F383)))</f>
        <v>58.65266558966074</v>
      </c>
      <c r="K383" s="11" t="s">
        <v>2</v>
      </c>
    </row>
    <row r="384" spans="1:11" ht="12.75">
      <c r="A384" s="11" t="s">
        <v>221</v>
      </c>
      <c r="B384" s="11" t="s">
        <v>215</v>
      </c>
      <c r="C384" s="11" t="s">
        <v>253</v>
      </c>
      <c r="D384" s="15">
        <v>3.66</v>
      </c>
      <c r="E384" s="6">
        <v>4</v>
      </c>
      <c r="F384" s="7" t="s">
        <v>121</v>
      </c>
      <c r="G384" s="8" t="s">
        <v>521</v>
      </c>
      <c r="H384" s="9" t="s">
        <v>446</v>
      </c>
      <c r="I384" s="5">
        <v>2</v>
      </c>
      <c r="J384" s="10">
        <f>SUM(D384*3600)/(E384*60+F384)</f>
        <v>49.16417910447761</v>
      </c>
      <c r="K384" s="11" t="s">
        <v>1</v>
      </c>
    </row>
    <row r="385" spans="1:11" ht="12.75">
      <c r="A385" s="63" t="s">
        <v>221</v>
      </c>
      <c r="B385" s="63" t="s">
        <v>214</v>
      </c>
      <c r="C385" s="63" t="s">
        <v>641</v>
      </c>
      <c r="D385" s="56">
        <v>2.0125</v>
      </c>
      <c r="E385" s="55">
        <v>3</v>
      </c>
      <c r="F385" s="57" t="s">
        <v>66</v>
      </c>
      <c r="G385" s="58">
        <v>30462</v>
      </c>
      <c r="H385" s="59">
        <v>47567</v>
      </c>
      <c r="I385" s="60"/>
      <c r="J385" s="61">
        <f>SUM(D385*3600)/(E385*60+F385)</f>
        <v>38.537234042553195</v>
      </c>
      <c r="K385" s="63" t="s">
        <v>1</v>
      </c>
    </row>
    <row r="386" spans="1:11" ht="12.75">
      <c r="A386" s="63" t="s">
        <v>303</v>
      </c>
      <c r="B386" s="63" t="s">
        <v>279</v>
      </c>
      <c r="C386" s="63" t="s">
        <v>253</v>
      </c>
      <c r="D386" s="56">
        <v>11.96</v>
      </c>
      <c r="E386" s="55">
        <v>11</v>
      </c>
      <c r="F386" s="57" t="s">
        <v>73</v>
      </c>
      <c r="G386" s="58">
        <v>31353</v>
      </c>
      <c r="H386" s="59" t="s">
        <v>253</v>
      </c>
      <c r="I386" s="60">
        <v>3</v>
      </c>
      <c r="J386" s="61">
        <f>SUM(D386*3600)/(E386*60+F386)</f>
        <v>61.684813753581665</v>
      </c>
      <c r="K386" s="63" t="s">
        <v>2</v>
      </c>
    </row>
    <row r="387" spans="1:11" ht="12.75">
      <c r="A387" s="11" t="s">
        <v>135</v>
      </c>
      <c r="B387" s="11" t="s">
        <v>89</v>
      </c>
      <c r="C387" s="11" t="s">
        <v>253</v>
      </c>
      <c r="D387" s="15">
        <v>45.61</v>
      </c>
      <c r="E387" s="6">
        <v>44</v>
      </c>
      <c r="F387" s="7" t="s">
        <v>56</v>
      </c>
      <c r="G387" s="8" t="s">
        <v>382</v>
      </c>
      <c r="H387" s="9" t="s">
        <v>323</v>
      </c>
      <c r="I387" s="5">
        <v>4</v>
      </c>
      <c r="J387" s="10">
        <f>SUM((D387*3600)/((E387*60)+(F387)))</f>
        <v>62.054421768707485</v>
      </c>
      <c r="K387" s="11" t="s">
        <v>38</v>
      </c>
    </row>
    <row r="388" spans="1:11" ht="12.75">
      <c r="A388" s="11" t="s">
        <v>135</v>
      </c>
      <c r="B388" s="11" t="s">
        <v>89</v>
      </c>
      <c r="C388" s="11" t="s">
        <v>57</v>
      </c>
      <c r="D388" s="15">
        <v>45.61</v>
      </c>
      <c r="E388" s="6">
        <v>42</v>
      </c>
      <c r="F388" s="7" t="s">
        <v>65</v>
      </c>
      <c r="G388" s="8">
        <v>29639</v>
      </c>
      <c r="H388" s="9" t="s">
        <v>57</v>
      </c>
      <c r="I388" s="5"/>
      <c r="J388" s="10">
        <f>SUM((D388*3600)/((E388*60)+(F388)))</f>
        <v>63.98908807482463</v>
      </c>
      <c r="K388" s="11" t="s">
        <v>38</v>
      </c>
    </row>
    <row r="389" spans="1:11" ht="12.75">
      <c r="A389" s="11" t="s">
        <v>135</v>
      </c>
      <c r="B389" s="11" t="s">
        <v>138</v>
      </c>
      <c r="C389" s="11" t="s">
        <v>253</v>
      </c>
      <c r="D389" s="15">
        <v>13.29</v>
      </c>
      <c r="E389" s="6">
        <v>14</v>
      </c>
      <c r="F389" s="7" t="s">
        <v>101</v>
      </c>
      <c r="G389" s="8">
        <v>35348</v>
      </c>
      <c r="H389" s="9" t="s">
        <v>349</v>
      </c>
      <c r="I389" s="5">
        <v>2</v>
      </c>
      <c r="J389" s="10">
        <f>SUM((D389*3600)/((E389*60)+(F389)))</f>
        <v>54.244897959183675</v>
      </c>
      <c r="K389" s="11" t="s">
        <v>23</v>
      </c>
    </row>
    <row r="390" spans="1:11" ht="12.75">
      <c r="A390" s="11" t="s">
        <v>74</v>
      </c>
      <c r="B390" s="11" t="s">
        <v>80</v>
      </c>
      <c r="C390" s="3" t="s">
        <v>57</v>
      </c>
      <c r="D390" s="15">
        <v>29.6</v>
      </c>
      <c r="E390" s="6">
        <v>18</v>
      </c>
      <c r="F390" s="7" t="s">
        <v>113</v>
      </c>
      <c r="G390" s="8">
        <v>31822</v>
      </c>
      <c r="H390" s="9" t="s">
        <v>57</v>
      </c>
      <c r="I390" s="5"/>
      <c r="J390" s="10">
        <f aca="true" t="shared" si="15" ref="J390:J406">SUM(D390*3600)/(E390*60+F390)</f>
        <v>96.69691470054447</v>
      </c>
      <c r="K390" s="11" t="s">
        <v>20</v>
      </c>
    </row>
    <row r="391" spans="1:11" ht="12.75">
      <c r="A391" s="11" t="s">
        <v>74</v>
      </c>
      <c r="B391" s="11" t="s">
        <v>83</v>
      </c>
      <c r="C391" s="3" t="s">
        <v>253</v>
      </c>
      <c r="D391" s="15">
        <v>34.49</v>
      </c>
      <c r="E391" s="22">
        <v>22</v>
      </c>
      <c r="F391" s="23" t="s">
        <v>121</v>
      </c>
      <c r="G391" s="24" t="s">
        <v>391</v>
      </c>
      <c r="H391" s="25" t="s">
        <v>336</v>
      </c>
      <c r="I391" s="26">
        <v>5</v>
      </c>
      <c r="J391" s="27">
        <f t="shared" si="15"/>
        <v>92.10979228486647</v>
      </c>
      <c r="K391" s="11" t="s">
        <v>16</v>
      </c>
    </row>
    <row r="392" spans="1:11" ht="12.75">
      <c r="A392" s="63" t="s">
        <v>74</v>
      </c>
      <c r="B392" s="63" t="s">
        <v>109</v>
      </c>
      <c r="C392" s="63" t="s">
        <v>253</v>
      </c>
      <c r="D392" s="15">
        <v>40.27</v>
      </c>
      <c r="E392" s="6">
        <v>33</v>
      </c>
      <c r="F392" s="7" t="s">
        <v>95</v>
      </c>
      <c r="G392" s="8" t="s">
        <v>519</v>
      </c>
      <c r="H392" s="9" t="s">
        <v>318</v>
      </c>
      <c r="I392" s="5">
        <v>10</v>
      </c>
      <c r="J392" s="10">
        <f t="shared" si="15"/>
        <v>71.09955860716038</v>
      </c>
      <c r="K392" s="11" t="s">
        <v>1</v>
      </c>
    </row>
    <row r="393" spans="1:11" ht="12.75">
      <c r="A393" s="63" t="s">
        <v>74</v>
      </c>
      <c r="B393" s="63" t="s">
        <v>109</v>
      </c>
      <c r="C393" s="63" t="s">
        <v>57</v>
      </c>
      <c r="D393" s="15">
        <v>41.09</v>
      </c>
      <c r="E393" s="6">
        <v>30</v>
      </c>
      <c r="F393" s="7">
        <v>29</v>
      </c>
      <c r="G393" s="8">
        <v>36127</v>
      </c>
      <c r="H393" s="9" t="s">
        <v>57</v>
      </c>
      <c r="I393" s="5">
        <v>9</v>
      </c>
      <c r="J393" s="10">
        <f t="shared" si="15"/>
        <v>80.87698195735375</v>
      </c>
      <c r="K393" s="11" t="s">
        <v>1</v>
      </c>
    </row>
    <row r="394" spans="1:11" ht="12.75">
      <c r="A394" s="11" t="s">
        <v>74</v>
      </c>
      <c r="B394" s="11" t="s">
        <v>78</v>
      </c>
      <c r="C394" s="3" t="s">
        <v>253</v>
      </c>
      <c r="D394" s="15">
        <v>16.71</v>
      </c>
      <c r="E394" s="22">
        <v>10</v>
      </c>
      <c r="F394" s="23" t="s">
        <v>88</v>
      </c>
      <c r="G394" s="24" t="s">
        <v>395</v>
      </c>
      <c r="H394" s="25" t="s">
        <v>396</v>
      </c>
      <c r="I394" s="26">
        <v>5</v>
      </c>
      <c r="J394" s="27">
        <f t="shared" si="15"/>
        <v>94.43642072213501</v>
      </c>
      <c r="K394" s="11" t="s">
        <v>372</v>
      </c>
    </row>
    <row r="395" spans="1:11" ht="12.75">
      <c r="A395" s="63" t="s">
        <v>74</v>
      </c>
      <c r="B395" s="63" t="s">
        <v>68</v>
      </c>
      <c r="C395" s="63" t="s">
        <v>253</v>
      </c>
      <c r="D395" s="15">
        <v>24.15</v>
      </c>
      <c r="E395" s="29">
        <v>15</v>
      </c>
      <c r="F395" s="30" t="s">
        <v>58</v>
      </c>
      <c r="G395" s="24">
        <v>38006</v>
      </c>
      <c r="H395" s="25" t="s">
        <v>373</v>
      </c>
      <c r="I395" s="26">
        <v>5</v>
      </c>
      <c r="J395" s="27">
        <f t="shared" si="15"/>
        <v>95.43358946212953</v>
      </c>
      <c r="K395" s="9" t="s">
        <v>374</v>
      </c>
    </row>
    <row r="396" spans="1:11" ht="12.75">
      <c r="A396" s="63" t="s">
        <v>74</v>
      </c>
      <c r="B396" s="63" t="s">
        <v>279</v>
      </c>
      <c r="C396" s="63" t="s">
        <v>57</v>
      </c>
      <c r="D396" s="15">
        <v>36.79</v>
      </c>
      <c r="E396" s="6">
        <v>34</v>
      </c>
      <c r="F396" s="7" t="s">
        <v>105</v>
      </c>
      <c r="G396" s="8" t="s">
        <v>473</v>
      </c>
      <c r="H396" s="9" t="s">
        <v>57</v>
      </c>
      <c r="I396" s="5">
        <v>9</v>
      </c>
      <c r="J396" s="10">
        <f t="shared" si="15"/>
        <v>64.35568513119533</v>
      </c>
      <c r="K396" s="11" t="s">
        <v>24</v>
      </c>
    </row>
    <row r="397" spans="1:11" ht="12.75">
      <c r="A397" s="11" t="s">
        <v>74</v>
      </c>
      <c r="B397" s="11" t="s">
        <v>624</v>
      </c>
      <c r="C397" s="11" t="s">
        <v>57</v>
      </c>
      <c r="D397" s="15">
        <v>84.69</v>
      </c>
      <c r="E397" s="6">
        <v>76</v>
      </c>
      <c r="F397" s="7" t="s">
        <v>91</v>
      </c>
      <c r="G397" s="8">
        <v>34709</v>
      </c>
      <c r="H397" s="9" t="s">
        <v>57</v>
      </c>
      <c r="I397" s="5"/>
      <c r="J397" s="10">
        <f t="shared" si="15"/>
        <v>66.84586713440035</v>
      </c>
      <c r="K397" s="11" t="s">
        <v>1</v>
      </c>
    </row>
    <row r="398" spans="1:11" ht="12.75">
      <c r="A398" s="11" t="s">
        <v>74</v>
      </c>
      <c r="B398" s="11" t="s">
        <v>85</v>
      </c>
      <c r="C398" s="3" t="s">
        <v>57</v>
      </c>
      <c r="D398" s="34">
        <v>56.17</v>
      </c>
      <c r="E398" s="33">
        <v>44</v>
      </c>
      <c r="F398" s="30" t="s">
        <v>108</v>
      </c>
      <c r="G398" s="31">
        <v>28091</v>
      </c>
      <c r="H398" s="35" t="s">
        <v>57</v>
      </c>
      <c r="I398" s="32">
        <v>11</v>
      </c>
      <c r="J398" s="10">
        <f t="shared" si="15"/>
        <v>75.64983164983165</v>
      </c>
      <c r="K398" s="36" t="s">
        <v>320</v>
      </c>
    </row>
    <row r="399" spans="1:11" ht="12.75">
      <c r="A399" s="11" t="s">
        <v>74</v>
      </c>
      <c r="B399" s="11" t="s">
        <v>295</v>
      </c>
      <c r="C399" s="11" t="s">
        <v>253</v>
      </c>
      <c r="D399" s="15">
        <v>33.85</v>
      </c>
      <c r="E399" s="6">
        <v>30</v>
      </c>
      <c r="F399" s="7" t="s">
        <v>84</v>
      </c>
      <c r="G399" s="8" t="s">
        <v>418</v>
      </c>
      <c r="H399" s="9" t="s">
        <v>118</v>
      </c>
      <c r="I399" s="5">
        <v>9</v>
      </c>
      <c r="J399" s="10">
        <f t="shared" si="15"/>
        <v>66.22826086956522</v>
      </c>
      <c r="K399" s="11" t="s">
        <v>8</v>
      </c>
    </row>
    <row r="400" spans="1:11" ht="12.75">
      <c r="A400" s="11" t="s">
        <v>74</v>
      </c>
      <c r="B400" s="11" t="s">
        <v>295</v>
      </c>
      <c r="C400" s="11" t="s">
        <v>57</v>
      </c>
      <c r="D400" s="15">
        <v>33.85</v>
      </c>
      <c r="E400" s="6">
        <v>26</v>
      </c>
      <c r="F400" s="7" t="s">
        <v>77</v>
      </c>
      <c r="G400" s="8" t="s">
        <v>417</v>
      </c>
      <c r="H400" s="9" t="s">
        <v>57</v>
      </c>
      <c r="I400" s="5">
        <v>9</v>
      </c>
      <c r="J400" s="10">
        <f t="shared" si="15"/>
        <v>76.68974197608559</v>
      </c>
      <c r="K400" s="11" t="s">
        <v>2</v>
      </c>
    </row>
    <row r="401" spans="1:11" ht="12.75">
      <c r="A401" s="11" t="s">
        <v>74</v>
      </c>
      <c r="B401" s="11" t="s">
        <v>64</v>
      </c>
      <c r="C401" s="11" t="s">
        <v>253</v>
      </c>
      <c r="D401" s="15">
        <v>41.31</v>
      </c>
      <c r="E401" s="6">
        <v>24</v>
      </c>
      <c r="F401" s="7" t="s">
        <v>59</v>
      </c>
      <c r="G401" s="8" t="s">
        <v>529</v>
      </c>
      <c r="H401" s="9" t="s">
        <v>336</v>
      </c>
      <c r="I401" s="5">
        <v>5</v>
      </c>
      <c r="J401" s="10">
        <f t="shared" si="15"/>
        <v>99.5421686746988</v>
      </c>
      <c r="K401" s="11" t="s">
        <v>311</v>
      </c>
    </row>
    <row r="402" spans="1:11" ht="12.75">
      <c r="A402" s="11" t="s">
        <v>74</v>
      </c>
      <c r="B402" s="11" t="s">
        <v>543</v>
      </c>
      <c r="C402" s="3" t="s">
        <v>57</v>
      </c>
      <c r="D402" s="15">
        <v>85.85</v>
      </c>
      <c r="E402" s="6">
        <v>66</v>
      </c>
      <c r="F402" s="7" t="s">
        <v>116</v>
      </c>
      <c r="G402" s="8" t="s">
        <v>495</v>
      </c>
      <c r="H402" s="9" t="s">
        <v>57</v>
      </c>
      <c r="I402" s="5">
        <v>10</v>
      </c>
      <c r="J402" s="10">
        <f t="shared" si="15"/>
        <v>77.65326633165829</v>
      </c>
      <c r="K402" s="11" t="s">
        <v>12</v>
      </c>
    </row>
    <row r="403" spans="1:11" ht="12.75">
      <c r="A403" s="11" t="s">
        <v>74</v>
      </c>
      <c r="B403" s="11" t="s">
        <v>119</v>
      </c>
      <c r="C403" s="3" t="s">
        <v>57</v>
      </c>
      <c r="D403" s="15">
        <v>32.512</v>
      </c>
      <c r="E403" s="6">
        <v>33</v>
      </c>
      <c r="F403" s="7" t="s">
        <v>90</v>
      </c>
      <c r="G403" s="8" t="s">
        <v>474</v>
      </c>
      <c r="H403" s="9" t="s">
        <v>57</v>
      </c>
      <c r="I403" s="5">
        <v>10</v>
      </c>
      <c r="J403" s="10">
        <f t="shared" si="15"/>
        <v>58.05714285714286</v>
      </c>
      <c r="K403" s="11" t="s">
        <v>2</v>
      </c>
    </row>
    <row r="404" spans="1:11" ht="12.75">
      <c r="A404" s="11" t="s">
        <v>267</v>
      </c>
      <c r="B404" s="11" t="s">
        <v>109</v>
      </c>
      <c r="C404" s="11" t="s">
        <v>57</v>
      </c>
      <c r="D404" s="15">
        <v>107.18</v>
      </c>
      <c r="E404" s="6">
        <v>96</v>
      </c>
      <c r="F404" s="7" t="s">
        <v>90</v>
      </c>
      <c r="G404" s="8">
        <v>32347</v>
      </c>
      <c r="H404" s="9" t="s">
        <v>57</v>
      </c>
      <c r="I404" s="5"/>
      <c r="J404" s="10">
        <f t="shared" si="15"/>
        <v>66.57142857142857</v>
      </c>
      <c r="K404" s="11" t="s">
        <v>8</v>
      </c>
    </row>
    <row r="405" spans="1:11" ht="12.75">
      <c r="A405" s="11" t="s">
        <v>267</v>
      </c>
      <c r="B405" s="11" t="s">
        <v>274</v>
      </c>
      <c r="C405" s="11" t="s">
        <v>253</v>
      </c>
      <c r="D405" s="15">
        <v>9.68</v>
      </c>
      <c r="E405" s="6">
        <v>9</v>
      </c>
      <c r="F405" s="7" t="s">
        <v>116</v>
      </c>
      <c r="G405" s="8" t="s">
        <v>475</v>
      </c>
      <c r="H405" s="9" t="s">
        <v>327</v>
      </c>
      <c r="I405" s="5">
        <v>2</v>
      </c>
      <c r="J405" s="10">
        <f t="shared" si="15"/>
        <v>62.22857142857143</v>
      </c>
      <c r="K405" s="11" t="s">
        <v>26</v>
      </c>
    </row>
    <row r="406" spans="1:11" ht="12.75">
      <c r="A406" s="11" t="s">
        <v>267</v>
      </c>
      <c r="B406" s="11" t="s">
        <v>272</v>
      </c>
      <c r="C406" s="11" t="s">
        <v>57</v>
      </c>
      <c r="D406" s="15">
        <v>1.8875</v>
      </c>
      <c r="E406" s="6">
        <v>3</v>
      </c>
      <c r="F406" s="7" t="s">
        <v>149</v>
      </c>
      <c r="G406" s="8">
        <v>33199</v>
      </c>
      <c r="H406" s="9" t="s">
        <v>57</v>
      </c>
      <c r="I406" s="5"/>
      <c r="J406" s="10">
        <f t="shared" si="15"/>
        <v>32.203791469194314</v>
      </c>
      <c r="K406" s="11" t="s">
        <v>3</v>
      </c>
    </row>
    <row r="407" spans="1:11" ht="12.75">
      <c r="A407" s="11" t="s">
        <v>120</v>
      </c>
      <c r="B407" s="11" t="s">
        <v>80</v>
      </c>
      <c r="C407" s="11" t="s">
        <v>253</v>
      </c>
      <c r="D407" s="15">
        <v>63.92</v>
      </c>
      <c r="E407" s="6">
        <v>52</v>
      </c>
      <c r="F407" s="7" t="s">
        <v>63</v>
      </c>
      <c r="G407" s="8" t="s">
        <v>503</v>
      </c>
      <c r="H407" s="9" t="s">
        <v>504</v>
      </c>
      <c r="I407" s="5">
        <v>5</v>
      </c>
      <c r="J407" s="10">
        <f>SUM((D407*3600)/((E407*60)+(F407)))</f>
        <v>72.79721607086366</v>
      </c>
      <c r="K407" s="11" t="s">
        <v>1</v>
      </c>
    </row>
    <row r="408" spans="1:11" ht="12.75">
      <c r="A408" s="11" t="s">
        <v>120</v>
      </c>
      <c r="B408" s="11" t="s">
        <v>80</v>
      </c>
      <c r="C408" s="11" t="s">
        <v>57</v>
      </c>
      <c r="D408" s="15">
        <v>56.25</v>
      </c>
      <c r="E408" s="6">
        <v>41</v>
      </c>
      <c r="F408" s="7" t="s">
        <v>76</v>
      </c>
      <c r="G408" s="8" t="s">
        <v>410</v>
      </c>
      <c r="H408" s="9" t="s">
        <v>57</v>
      </c>
      <c r="I408" s="5">
        <v>10</v>
      </c>
      <c r="J408" s="10">
        <f>SUM((D408*3600)/((E408*60)+(F408)))</f>
        <v>80.67729083665338</v>
      </c>
      <c r="K408" s="11" t="s">
        <v>12</v>
      </c>
    </row>
    <row r="409" spans="1:11" ht="12.75">
      <c r="A409" s="11" t="s">
        <v>120</v>
      </c>
      <c r="B409" s="11" t="s">
        <v>192</v>
      </c>
      <c r="C409" s="11" t="s">
        <v>57</v>
      </c>
      <c r="D409" s="15">
        <v>41.55</v>
      </c>
      <c r="E409" s="6">
        <v>31</v>
      </c>
      <c r="F409" s="7" t="s">
        <v>63</v>
      </c>
      <c r="G409" s="8">
        <v>34524</v>
      </c>
      <c r="H409" s="9" t="s">
        <v>57</v>
      </c>
      <c r="I409" s="5"/>
      <c r="J409" s="10">
        <f>SUM((D409*3600)/((E409*60)+(F409)))</f>
        <v>78.68490268279852</v>
      </c>
      <c r="K409" s="11" t="s">
        <v>1</v>
      </c>
    </row>
    <row r="410" spans="1:11" ht="12.75">
      <c r="A410" s="11" t="s">
        <v>120</v>
      </c>
      <c r="B410" s="11" t="s">
        <v>623</v>
      </c>
      <c r="C410" s="11" t="s">
        <v>57</v>
      </c>
      <c r="D410" s="15">
        <v>142.56</v>
      </c>
      <c r="E410" s="6">
        <v>88</v>
      </c>
      <c r="F410" s="7" t="s">
        <v>126</v>
      </c>
      <c r="G410" s="8">
        <v>33308</v>
      </c>
      <c r="H410" s="9" t="s">
        <v>57</v>
      </c>
      <c r="I410" s="5"/>
      <c r="J410" s="10">
        <f aca="true" t="shared" si="16" ref="J410:J440">SUM(D410*3600)/(E410*60+F410)</f>
        <v>97.03460011344299</v>
      </c>
      <c r="K410" s="11" t="s">
        <v>1</v>
      </c>
    </row>
    <row r="411" spans="1:11" ht="12.75">
      <c r="A411" s="63" t="s">
        <v>120</v>
      </c>
      <c r="B411" s="63" t="s">
        <v>195</v>
      </c>
      <c r="C411" s="63" t="s">
        <v>57</v>
      </c>
      <c r="D411" s="15">
        <v>89.63</v>
      </c>
      <c r="E411" s="22">
        <v>57</v>
      </c>
      <c r="F411" s="23" t="s">
        <v>69</v>
      </c>
      <c r="G411" s="24">
        <v>34111</v>
      </c>
      <c r="H411" s="25" t="s">
        <v>57</v>
      </c>
      <c r="I411" s="26"/>
      <c r="J411" s="10">
        <f t="shared" si="16"/>
        <v>93.52695652173914</v>
      </c>
      <c r="K411" s="28" t="s">
        <v>1</v>
      </c>
    </row>
    <row r="412" spans="1:11" ht="12.75">
      <c r="A412" s="11" t="s">
        <v>120</v>
      </c>
      <c r="B412" s="11" t="s">
        <v>197</v>
      </c>
      <c r="C412" s="11" t="s">
        <v>57</v>
      </c>
      <c r="D412" s="15">
        <v>67.37</v>
      </c>
      <c r="E412" s="6">
        <v>49</v>
      </c>
      <c r="F412" s="7" t="s">
        <v>98</v>
      </c>
      <c r="G412" s="8">
        <v>36787</v>
      </c>
      <c r="H412" s="9" t="s">
        <v>57</v>
      </c>
      <c r="I412" s="5">
        <v>10</v>
      </c>
      <c r="J412" s="10">
        <f t="shared" si="16"/>
        <v>81.74317492416583</v>
      </c>
      <c r="K412" s="11" t="s">
        <v>1</v>
      </c>
    </row>
    <row r="413" spans="1:11" ht="12.75">
      <c r="A413" s="11" t="s">
        <v>120</v>
      </c>
      <c r="B413" s="11" t="s">
        <v>191</v>
      </c>
      <c r="C413" s="11" t="s">
        <v>57</v>
      </c>
      <c r="D413" s="15">
        <v>82.8</v>
      </c>
      <c r="E413" s="6">
        <v>85</v>
      </c>
      <c r="F413" s="7" t="s">
        <v>104</v>
      </c>
      <c r="G413" s="8">
        <v>32725</v>
      </c>
      <c r="H413" s="9" t="s">
        <v>57</v>
      </c>
      <c r="I413" s="5"/>
      <c r="J413" s="10">
        <f t="shared" si="16"/>
        <v>58.003502626970224</v>
      </c>
      <c r="K413" s="11" t="s">
        <v>5</v>
      </c>
    </row>
    <row r="414" spans="1:11" ht="12" customHeight="1">
      <c r="A414" s="63" t="s">
        <v>120</v>
      </c>
      <c r="B414" s="63" t="s">
        <v>64</v>
      </c>
      <c r="C414" s="63" t="s">
        <v>253</v>
      </c>
      <c r="D414" s="15">
        <v>106.73</v>
      </c>
      <c r="E414" s="22">
        <v>73</v>
      </c>
      <c r="F414" s="23" t="s">
        <v>75</v>
      </c>
      <c r="G414" s="24" t="s">
        <v>525</v>
      </c>
      <c r="H414" s="25" t="s">
        <v>338</v>
      </c>
      <c r="I414" s="26">
        <v>5</v>
      </c>
      <c r="J414" s="10">
        <f t="shared" si="16"/>
        <v>87.20562868815252</v>
      </c>
      <c r="K414" s="11" t="s">
        <v>1</v>
      </c>
    </row>
    <row r="415" spans="1:11" ht="12.75">
      <c r="A415" s="11" t="s">
        <v>120</v>
      </c>
      <c r="B415" s="11" t="s">
        <v>210</v>
      </c>
      <c r="C415" s="11" t="s">
        <v>57</v>
      </c>
      <c r="D415" s="15">
        <v>59.67</v>
      </c>
      <c r="E415" s="6">
        <v>52</v>
      </c>
      <c r="F415" s="7" t="s">
        <v>67</v>
      </c>
      <c r="G415" s="8">
        <v>33075</v>
      </c>
      <c r="H415" s="9" t="s">
        <v>57</v>
      </c>
      <c r="I415" s="5"/>
      <c r="J415" s="10">
        <f t="shared" si="16"/>
        <v>68.73984</v>
      </c>
      <c r="K415" s="11" t="s">
        <v>2</v>
      </c>
    </row>
    <row r="416" spans="1:11" ht="12.75">
      <c r="A416" s="63" t="s">
        <v>120</v>
      </c>
      <c r="B416" s="63" t="s">
        <v>119</v>
      </c>
      <c r="C416" s="63" t="s">
        <v>253</v>
      </c>
      <c r="D416" s="15">
        <v>47.13</v>
      </c>
      <c r="E416" s="6">
        <v>36</v>
      </c>
      <c r="F416" s="7" t="s">
        <v>108</v>
      </c>
      <c r="G416" s="8" t="s">
        <v>457</v>
      </c>
      <c r="H416" s="9" t="s">
        <v>455</v>
      </c>
      <c r="I416" s="5">
        <v>2</v>
      </c>
      <c r="J416" s="10">
        <f t="shared" si="16"/>
        <v>77.36798905608755</v>
      </c>
      <c r="K416" s="11" t="s">
        <v>358</v>
      </c>
    </row>
    <row r="417" spans="1:11" ht="12.75">
      <c r="A417" s="11" t="s">
        <v>120</v>
      </c>
      <c r="B417" s="11" t="s">
        <v>288</v>
      </c>
      <c r="C417" s="11" t="s">
        <v>253</v>
      </c>
      <c r="D417" s="15">
        <v>32.81</v>
      </c>
      <c r="E417" s="6">
        <v>27</v>
      </c>
      <c r="F417" s="7" t="s">
        <v>105</v>
      </c>
      <c r="G417" s="8" t="s">
        <v>430</v>
      </c>
      <c r="H417" s="9" t="s">
        <v>231</v>
      </c>
      <c r="I417" s="5">
        <v>2</v>
      </c>
      <c r="J417" s="10">
        <f t="shared" si="16"/>
        <v>72.10989010989012</v>
      </c>
      <c r="K417" s="11" t="s">
        <v>12</v>
      </c>
    </row>
    <row r="418" spans="1:11" ht="12.75">
      <c r="A418" s="11" t="s">
        <v>543</v>
      </c>
      <c r="B418" s="11" t="s">
        <v>74</v>
      </c>
      <c r="C418" s="11" t="s">
        <v>57</v>
      </c>
      <c r="D418" s="15">
        <v>85.85</v>
      </c>
      <c r="E418" s="6">
        <v>65</v>
      </c>
      <c r="F418" s="7" t="s">
        <v>126</v>
      </c>
      <c r="G418" s="8" t="s">
        <v>495</v>
      </c>
      <c r="H418" s="9" t="s">
        <v>57</v>
      </c>
      <c r="I418" s="5">
        <v>10</v>
      </c>
      <c r="J418" s="10">
        <f t="shared" si="16"/>
        <v>79.06369915579432</v>
      </c>
      <c r="K418" s="11" t="s">
        <v>12</v>
      </c>
    </row>
    <row r="419" spans="1:11" ht="12.75">
      <c r="A419" s="11" t="s">
        <v>217</v>
      </c>
      <c r="B419" s="11" t="s">
        <v>191</v>
      </c>
      <c r="C419" s="11" t="s">
        <v>57</v>
      </c>
      <c r="D419" s="15">
        <v>37.0125</v>
      </c>
      <c r="E419" s="6">
        <v>37</v>
      </c>
      <c r="F419" s="7" t="s">
        <v>88</v>
      </c>
      <c r="G419" s="8">
        <v>37343</v>
      </c>
      <c r="H419" s="9" t="s">
        <v>57</v>
      </c>
      <c r="I419" s="5">
        <v>10</v>
      </c>
      <c r="J419" s="10">
        <f t="shared" si="16"/>
        <v>59.036331413380594</v>
      </c>
      <c r="K419" s="11" t="s">
        <v>1</v>
      </c>
    </row>
    <row r="420" spans="1:11" ht="12.75">
      <c r="A420" s="11" t="s">
        <v>217</v>
      </c>
      <c r="B420" s="11" t="s">
        <v>220</v>
      </c>
      <c r="C420" s="11" t="s">
        <v>253</v>
      </c>
      <c r="D420" s="15">
        <v>11.0625</v>
      </c>
      <c r="E420" s="6">
        <v>13</v>
      </c>
      <c r="F420" s="7" t="s">
        <v>63</v>
      </c>
      <c r="G420" s="8">
        <v>37877</v>
      </c>
      <c r="H420" s="9" t="s">
        <v>315</v>
      </c>
      <c r="I420" s="5">
        <v>8</v>
      </c>
      <c r="J420" s="10">
        <f t="shared" si="16"/>
        <v>48.507917174177834</v>
      </c>
      <c r="K420" s="11" t="s">
        <v>1</v>
      </c>
    </row>
    <row r="421" spans="1:11" ht="12.75">
      <c r="A421" s="11" t="s">
        <v>217</v>
      </c>
      <c r="B421" s="11" t="s">
        <v>220</v>
      </c>
      <c r="C421" s="11" t="s">
        <v>57</v>
      </c>
      <c r="D421" s="15">
        <v>11.0625</v>
      </c>
      <c r="E421" s="6">
        <v>13</v>
      </c>
      <c r="F421" s="7" t="s">
        <v>121</v>
      </c>
      <c r="G421" s="8">
        <v>32046</v>
      </c>
      <c r="H421" s="9" t="s">
        <v>57</v>
      </c>
      <c r="I421" s="5"/>
      <c r="J421" s="10">
        <f t="shared" si="16"/>
        <v>49.288366336633665</v>
      </c>
      <c r="K421" s="11" t="s">
        <v>3</v>
      </c>
    </row>
    <row r="422" spans="1:11" ht="12.75">
      <c r="A422" s="11" t="s">
        <v>217</v>
      </c>
      <c r="B422" s="11" t="s">
        <v>210</v>
      </c>
      <c r="C422" s="11" t="s">
        <v>253</v>
      </c>
      <c r="D422" s="15">
        <v>13.89</v>
      </c>
      <c r="E422" s="6">
        <v>14</v>
      </c>
      <c r="F422" s="7" t="s">
        <v>149</v>
      </c>
      <c r="G422" s="8">
        <v>37877</v>
      </c>
      <c r="H422" s="9" t="s">
        <v>360</v>
      </c>
      <c r="I422" s="5">
        <v>5</v>
      </c>
      <c r="J422" s="10">
        <f t="shared" si="16"/>
        <v>57.40987370838117</v>
      </c>
      <c r="K422" s="11" t="s">
        <v>1</v>
      </c>
    </row>
    <row r="423" spans="1:11" ht="12.75">
      <c r="A423" s="11" t="s">
        <v>401</v>
      </c>
      <c r="B423" s="11" t="s">
        <v>535</v>
      </c>
      <c r="C423" s="11" t="s">
        <v>253</v>
      </c>
      <c r="D423" s="15">
        <v>2.8125</v>
      </c>
      <c r="E423" s="6">
        <v>3</v>
      </c>
      <c r="F423" s="7" t="s">
        <v>124</v>
      </c>
      <c r="G423" s="8" t="s">
        <v>534</v>
      </c>
      <c r="H423" s="9" t="s">
        <v>413</v>
      </c>
      <c r="I423" s="5">
        <v>3</v>
      </c>
      <c r="J423" s="10">
        <f t="shared" si="16"/>
        <v>43.4549356223176</v>
      </c>
      <c r="K423" s="11" t="s">
        <v>330</v>
      </c>
    </row>
    <row r="424" spans="1:11" ht="12.75">
      <c r="A424" s="63" t="s">
        <v>400</v>
      </c>
      <c r="B424" s="63" t="s">
        <v>433</v>
      </c>
      <c r="C424" s="63" t="s">
        <v>253</v>
      </c>
      <c r="D424" s="15">
        <v>4.375</v>
      </c>
      <c r="E424" s="6">
        <v>5</v>
      </c>
      <c r="F424" s="7" t="s">
        <v>87</v>
      </c>
      <c r="G424" s="8" t="s">
        <v>434</v>
      </c>
      <c r="H424" s="9" t="s">
        <v>435</v>
      </c>
      <c r="I424" s="5">
        <v>3</v>
      </c>
      <c r="J424" s="10">
        <f t="shared" si="16"/>
        <v>49.373040752351095</v>
      </c>
      <c r="K424" s="28" t="s">
        <v>16</v>
      </c>
    </row>
    <row r="425" spans="1:11" ht="12.75">
      <c r="A425" s="11" t="s">
        <v>439</v>
      </c>
      <c r="B425" s="11" t="s">
        <v>527</v>
      </c>
      <c r="C425" s="11" t="s">
        <v>253</v>
      </c>
      <c r="D425" s="15">
        <v>14.39</v>
      </c>
      <c r="E425" s="6">
        <v>17</v>
      </c>
      <c r="F425" s="7" t="s">
        <v>58</v>
      </c>
      <c r="G425" s="8" t="s">
        <v>602</v>
      </c>
      <c r="H425" s="9" t="s">
        <v>57</v>
      </c>
      <c r="I425" s="5">
        <v>10</v>
      </c>
      <c r="J425" s="10">
        <f t="shared" si="16"/>
        <v>50.246362754607176</v>
      </c>
      <c r="K425" s="11" t="s">
        <v>11</v>
      </c>
    </row>
    <row r="426" spans="1:11" ht="12.75">
      <c r="A426" s="11" t="s">
        <v>201</v>
      </c>
      <c r="B426" s="11" t="s">
        <v>636</v>
      </c>
      <c r="C426" s="11" t="s">
        <v>57</v>
      </c>
      <c r="D426" s="15">
        <v>58.95</v>
      </c>
      <c r="E426" s="6">
        <v>43</v>
      </c>
      <c r="F426" s="7" t="s">
        <v>111</v>
      </c>
      <c r="G426" s="8">
        <v>32683</v>
      </c>
      <c r="H426" s="9" t="s">
        <v>57</v>
      </c>
      <c r="I426" s="5">
        <v>9</v>
      </c>
      <c r="J426" s="10">
        <f t="shared" si="16"/>
        <v>81.1548757170172</v>
      </c>
      <c r="K426" s="11" t="s">
        <v>1</v>
      </c>
    </row>
    <row r="427" spans="1:11" ht="12.75">
      <c r="A427" s="11" t="s">
        <v>201</v>
      </c>
      <c r="B427" s="11" t="s">
        <v>198</v>
      </c>
      <c r="C427" s="11" t="s">
        <v>57</v>
      </c>
      <c r="D427" s="15">
        <v>41.74</v>
      </c>
      <c r="E427" s="6">
        <v>28</v>
      </c>
      <c r="F427" s="7" t="s">
        <v>129</v>
      </c>
      <c r="G427" s="8">
        <v>34440</v>
      </c>
      <c r="H427" s="9" t="s">
        <v>57</v>
      </c>
      <c r="I427" s="5"/>
      <c r="J427" s="10">
        <f t="shared" si="16"/>
        <v>86.75750577367205</v>
      </c>
      <c r="K427" s="11" t="s">
        <v>1</v>
      </c>
    </row>
    <row r="428" spans="1:11" ht="12.75">
      <c r="A428" s="11" t="s">
        <v>201</v>
      </c>
      <c r="B428" s="11" t="s">
        <v>64</v>
      </c>
      <c r="C428" s="11" t="s">
        <v>57</v>
      </c>
      <c r="D428" s="15">
        <v>120.92</v>
      </c>
      <c r="E428" s="6">
        <v>84</v>
      </c>
      <c r="F428" s="7" t="s">
        <v>157</v>
      </c>
      <c r="G428" s="8">
        <v>31967</v>
      </c>
      <c r="H428" s="9" t="s">
        <v>57</v>
      </c>
      <c r="I428" s="5"/>
      <c r="J428" s="10">
        <f t="shared" si="16"/>
        <v>86.16627078384798</v>
      </c>
      <c r="K428" s="11" t="s">
        <v>4</v>
      </c>
    </row>
    <row r="429" spans="1:11" ht="12.75">
      <c r="A429" s="11" t="s">
        <v>201</v>
      </c>
      <c r="B429" s="11" t="s">
        <v>119</v>
      </c>
      <c r="C429" s="11" t="s">
        <v>57</v>
      </c>
      <c r="D429" s="15">
        <v>61.32</v>
      </c>
      <c r="E429" s="6">
        <v>41</v>
      </c>
      <c r="F429" s="7" t="s">
        <v>105</v>
      </c>
      <c r="G429" s="8">
        <v>34304</v>
      </c>
      <c r="H429" s="9" t="s">
        <v>57</v>
      </c>
      <c r="I429" s="5"/>
      <c r="J429" s="10">
        <f t="shared" si="16"/>
        <v>89.08474576271186</v>
      </c>
      <c r="K429" s="11" t="s">
        <v>1</v>
      </c>
    </row>
    <row r="430" spans="1:11" ht="12.75">
      <c r="A430" s="11" t="s">
        <v>201</v>
      </c>
      <c r="B430" s="11" t="s">
        <v>637</v>
      </c>
      <c r="C430" s="11" t="s">
        <v>253</v>
      </c>
      <c r="D430" s="15">
        <v>39.91</v>
      </c>
      <c r="E430" s="6">
        <v>27</v>
      </c>
      <c r="F430" s="7" t="s">
        <v>63</v>
      </c>
      <c r="G430" s="8">
        <v>37891</v>
      </c>
      <c r="H430" s="9" t="s">
        <v>357</v>
      </c>
      <c r="I430" s="5">
        <v>9</v>
      </c>
      <c r="J430" s="10">
        <f t="shared" si="16"/>
        <v>86.49969897652016</v>
      </c>
      <c r="K430" s="11" t="s">
        <v>7</v>
      </c>
    </row>
    <row r="431" spans="1:11" ht="12.75">
      <c r="A431" s="11" t="s">
        <v>220</v>
      </c>
      <c r="B431" s="11" t="s">
        <v>190</v>
      </c>
      <c r="C431" s="11" t="s">
        <v>253</v>
      </c>
      <c r="D431" s="15">
        <v>26.09</v>
      </c>
      <c r="E431" s="6">
        <v>25</v>
      </c>
      <c r="F431" s="7" t="s">
        <v>100</v>
      </c>
      <c r="G431" s="8">
        <v>37786</v>
      </c>
      <c r="H431" s="9" t="s">
        <v>318</v>
      </c>
      <c r="I431" s="5">
        <v>10</v>
      </c>
      <c r="J431" s="10">
        <f t="shared" si="16"/>
        <v>60.36246786632391</v>
      </c>
      <c r="K431" s="11" t="s">
        <v>1</v>
      </c>
    </row>
    <row r="432" spans="1:11" ht="12.75">
      <c r="A432" s="11" t="s">
        <v>220</v>
      </c>
      <c r="B432" s="11" t="s">
        <v>190</v>
      </c>
      <c r="C432" s="11" t="s">
        <v>57</v>
      </c>
      <c r="D432" s="15">
        <v>26.09</v>
      </c>
      <c r="E432" s="6">
        <v>24</v>
      </c>
      <c r="F432" s="7">
        <v>10</v>
      </c>
      <c r="G432" s="8">
        <v>35289</v>
      </c>
      <c r="H432" s="9" t="s">
        <v>57</v>
      </c>
      <c r="I432" s="5">
        <v>10</v>
      </c>
      <c r="J432" s="10">
        <f t="shared" si="16"/>
        <v>64.7751724137931</v>
      </c>
      <c r="K432" s="11" t="s">
        <v>9</v>
      </c>
    </row>
    <row r="433" spans="1:11" ht="12.75">
      <c r="A433" s="11" t="s">
        <v>220</v>
      </c>
      <c r="B433" s="11" t="s">
        <v>217</v>
      </c>
      <c r="C433" s="11" t="s">
        <v>253</v>
      </c>
      <c r="D433" s="15">
        <v>11.0625</v>
      </c>
      <c r="E433" s="6">
        <v>13</v>
      </c>
      <c r="F433" s="7" t="s">
        <v>79</v>
      </c>
      <c r="G433" s="8">
        <v>34180</v>
      </c>
      <c r="H433" s="9" t="s">
        <v>226</v>
      </c>
      <c r="I433" s="5">
        <v>3</v>
      </c>
      <c r="J433" s="10">
        <f t="shared" si="16"/>
        <v>50.03140703517588</v>
      </c>
      <c r="K433" s="11" t="s">
        <v>1</v>
      </c>
    </row>
    <row r="434" spans="1:11" ht="12.75">
      <c r="A434" s="11" t="s">
        <v>220</v>
      </c>
      <c r="B434" s="11" t="s">
        <v>217</v>
      </c>
      <c r="C434" s="11" t="s">
        <v>57</v>
      </c>
      <c r="D434" s="15">
        <v>11.0625</v>
      </c>
      <c r="E434" s="6">
        <v>13</v>
      </c>
      <c r="F434" s="7">
        <v>34</v>
      </c>
      <c r="G434" s="8">
        <v>36062</v>
      </c>
      <c r="H434" s="9" t="s">
        <v>57</v>
      </c>
      <c r="I434" s="5">
        <v>9</v>
      </c>
      <c r="J434" s="10">
        <f t="shared" si="16"/>
        <v>48.92506142506142</v>
      </c>
      <c r="K434" s="11" t="s">
        <v>1</v>
      </c>
    </row>
    <row r="435" spans="1:11" ht="12.75">
      <c r="A435" s="11" t="s">
        <v>210</v>
      </c>
      <c r="B435" s="11" t="s">
        <v>190</v>
      </c>
      <c r="C435" s="11" t="s">
        <v>641</v>
      </c>
      <c r="D435" s="15">
        <v>28.91</v>
      </c>
      <c r="E435" s="6">
        <v>27</v>
      </c>
      <c r="F435" s="7">
        <v>41</v>
      </c>
      <c r="G435" s="8">
        <v>35700</v>
      </c>
      <c r="H435" s="9">
        <v>47843</v>
      </c>
      <c r="I435" s="5">
        <v>9</v>
      </c>
      <c r="J435" s="10">
        <f t="shared" si="16"/>
        <v>62.65863937387116</v>
      </c>
      <c r="K435" s="11" t="s">
        <v>1</v>
      </c>
    </row>
    <row r="436" spans="1:11" ht="12.75">
      <c r="A436" s="11" t="s">
        <v>210</v>
      </c>
      <c r="B436" s="11" t="s">
        <v>190</v>
      </c>
      <c r="C436" s="11" t="s">
        <v>57</v>
      </c>
      <c r="D436" s="15">
        <v>28.91</v>
      </c>
      <c r="E436" s="6">
        <v>26</v>
      </c>
      <c r="F436" s="7" t="s">
        <v>79</v>
      </c>
      <c r="G436" s="8">
        <v>33231</v>
      </c>
      <c r="H436" s="9" t="s">
        <v>57</v>
      </c>
      <c r="I436" s="5"/>
      <c r="J436" s="10">
        <f t="shared" si="16"/>
        <v>66.03807106598985</v>
      </c>
      <c r="K436" s="11" t="s">
        <v>1</v>
      </c>
    </row>
    <row r="437" spans="1:11" ht="12.75">
      <c r="A437" s="11" t="s">
        <v>210</v>
      </c>
      <c r="B437" s="11" t="s">
        <v>191</v>
      </c>
      <c r="C437" s="11" t="s">
        <v>641</v>
      </c>
      <c r="D437" s="15">
        <v>23.13</v>
      </c>
      <c r="E437" s="6">
        <v>23</v>
      </c>
      <c r="F437" s="7" t="s">
        <v>122</v>
      </c>
      <c r="G437" s="8">
        <v>31939</v>
      </c>
      <c r="H437" s="9">
        <v>50035</v>
      </c>
      <c r="I437" s="5">
        <v>5</v>
      </c>
      <c r="J437" s="10">
        <f t="shared" si="16"/>
        <v>58.3109243697479</v>
      </c>
      <c r="K437" s="11" t="s">
        <v>1</v>
      </c>
    </row>
    <row r="438" spans="1:11" ht="12.75">
      <c r="A438" s="11" t="s">
        <v>210</v>
      </c>
      <c r="B438" s="11" t="s">
        <v>120</v>
      </c>
      <c r="C438" s="64" t="s">
        <v>641</v>
      </c>
      <c r="D438" s="15">
        <v>59.67</v>
      </c>
      <c r="E438" s="6">
        <v>50</v>
      </c>
      <c r="F438" s="7">
        <v>42</v>
      </c>
      <c r="G438" s="8">
        <v>36064</v>
      </c>
      <c r="H438" s="9" t="s">
        <v>211</v>
      </c>
      <c r="I438" s="5">
        <v>8</v>
      </c>
      <c r="J438" s="10">
        <f t="shared" si="16"/>
        <v>70.61538461538461</v>
      </c>
      <c r="K438" s="11" t="s">
        <v>1</v>
      </c>
    </row>
    <row r="439" spans="1:11" ht="12.75">
      <c r="A439" s="11" t="s">
        <v>243</v>
      </c>
      <c r="B439" s="11" t="s">
        <v>259</v>
      </c>
      <c r="C439" s="11" t="s">
        <v>641</v>
      </c>
      <c r="D439" s="15">
        <v>18.58</v>
      </c>
      <c r="E439" s="6">
        <v>22</v>
      </c>
      <c r="F439" s="7" t="s">
        <v>61</v>
      </c>
      <c r="G439" s="8">
        <v>33075</v>
      </c>
      <c r="H439" s="9">
        <v>47816</v>
      </c>
      <c r="I439" s="5">
        <v>9</v>
      </c>
      <c r="J439" s="10">
        <f t="shared" si="16"/>
        <v>50.29172932330827</v>
      </c>
      <c r="K439" s="11" t="s">
        <v>2</v>
      </c>
    </row>
    <row r="440" spans="1:11" ht="12.75">
      <c r="A440" s="11" t="s">
        <v>243</v>
      </c>
      <c r="B440" s="11" t="s">
        <v>259</v>
      </c>
      <c r="C440" s="11" t="s">
        <v>57</v>
      </c>
      <c r="D440" s="15">
        <v>18.58</v>
      </c>
      <c r="E440" s="6">
        <v>19</v>
      </c>
      <c r="F440" s="7" t="s">
        <v>104</v>
      </c>
      <c r="G440" s="8">
        <v>33845</v>
      </c>
      <c r="H440" s="9" t="s">
        <v>57</v>
      </c>
      <c r="I440" s="5"/>
      <c r="J440" s="10">
        <f t="shared" si="16"/>
        <v>56.732824427480914</v>
      </c>
      <c r="K440" s="11" t="s">
        <v>1</v>
      </c>
    </row>
    <row r="441" spans="1:11" ht="12.75">
      <c r="A441" s="11" t="s">
        <v>243</v>
      </c>
      <c r="B441" s="11" t="s">
        <v>237</v>
      </c>
      <c r="C441" s="11" t="s">
        <v>641</v>
      </c>
      <c r="D441" s="15">
        <v>35.9</v>
      </c>
      <c r="E441" s="6">
        <v>46</v>
      </c>
      <c r="F441" s="7" t="s">
        <v>105</v>
      </c>
      <c r="G441" s="8">
        <v>32382</v>
      </c>
      <c r="H441" s="9">
        <v>47621</v>
      </c>
      <c r="I441" s="5">
        <v>11</v>
      </c>
      <c r="J441" s="10">
        <f>SUM((D441*3600)/((E441*60)+(F441)))</f>
        <v>46.52267818574514</v>
      </c>
      <c r="K441" s="11" t="s">
        <v>2</v>
      </c>
    </row>
    <row r="442" spans="1:11" ht="12.75">
      <c r="A442" s="11" t="s">
        <v>243</v>
      </c>
      <c r="B442" s="11" t="s">
        <v>261</v>
      </c>
      <c r="C442" s="11" t="s">
        <v>57</v>
      </c>
      <c r="D442" s="15">
        <v>25.73</v>
      </c>
      <c r="E442" s="6">
        <v>27</v>
      </c>
      <c r="F442" s="7" t="s">
        <v>126</v>
      </c>
      <c r="G442" s="8" t="s">
        <v>248</v>
      </c>
      <c r="H442" s="9" t="s">
        <v>57</v>
      </c>
      <c r="I442" s="5"/>
      <c r="J442" s="10">
        <f>SUM(D442*3600)/(E442*60+F442)</f>
        <v>56.86187845303867</v>
      </c>
      <c r="K442" s="11" t="s">
        <v>13</v>
      </c>
    </row>
    <row r="443" spans="1:11" ht="12.75">
      <c r="A443" s="11" t="s">
        <v>243</v>
      </c>
      <c r="B443" s="11" t="s">
        <v>191</v>
      </c>
      <c r="C443" s="11" t="s">
        <v>641</v>
      </c>
      <c r="D443" s="15">
        <v>53.66</v>
      </c>
      <c r="E443" s="6">
        <v>64</v>
      </c>
      <c r="F443" s="7" t="s">
        <v>66</v>
      </c>
      <c r="G443" s="8">
        <v>32032</v>
      </c>
      <c r="H443" s="9">
        <v>50012</v>
      </c>
      <c r="I443" s="5">
        <v>10</v>
      </c>
      <c r="J443" s="10">
        <f>SUM((D443*3600)/((E443*60)+(F443)))</f>
        <v>50.2016632016632</v>
      </c>
      <c r="K443" s="11" t="s">
        <v>2</v>
      </c>
    </row>
    <row r="444" spans="1:11" ht="12.75">
      <c r="A444" s="11" t="s">
        <v>243</v>
      </c>
      <c r="B444" s="11" t="s">
        <v>260</v>
      </c>
      <c r="C444" s="11" t="s">
        <v>641</v>
      </c>
      <c r="D444" s="15">
        <v>20.17</v>
      </c>
      <c r="E444" s="6">
        <v>24</v>
      </c>
      <c r="F444" s="7" t="s">
        <v>61</v>
      </c>
      <c r="G444" s="8">
        <v>29785</v>
      </c>
      <c r="H444" s="9">
        <v>45059</v>
      </c>
      <c r="I444" s="5">
        <v>7</v>
      </c>
      <c r="J444" s="10">
        <f aca="true" t="shared" si="17" ref="J444:J489">SUM(D444*3600)/(E444*60+F444)</f>
        <v>50.077241379310344</v>
      </c>
      <c r="K444" s="11" t="s">
        <v>32</v>
      </c>
    </row>
    <row r="445" spans="1:11" ht="12.75">
      <c r="A445" s="11" t="s">
        <v>274</v>
      </c>
      <c r="B445" s="11" t="s">
        <v>268</v>
      </c>
      <c r="C445" s="11" t="s">
        <v>57</v>
      </c>
      <c r="D445" s="15">
        <v>7.63</v>
      </c>
      <c r="E445" s="6">
        <v>9</v>
      </c>
      <c r="F445" s="7" t="s">
        <v>82</v>
      </c>
      <c r="G445" s="8">
        <v>33199</v>
      </c>
      <c r="H445" s="9" t="s">
        <v>57</v>
      </c>
      <c r="I445" s="5"/>
      <c r="J445" s="10">
        <f t="shared" si="17"/>
        <v>46.01005025125628</v>
      </c>
      <c r="K445" s="11" t="s">
        <v>3</v>
      </c>
    </row>
    <row r="446" spans="1:11" ht="12.75">
      <c r="A446" s="11" t="s">
        <v>274</v>
      </c>
      <c r="B446" s="11" t="s">
        <v>267</v>
      </c>
      <c r="C446" s="11" t="s">
        <v>253</v>
      </c>
      <c r="D446" s="15">
        <v>9.68</v>
      </c>
      <c r="E446" s="6">
        <v>10</v>
      </c>
      <c r="F446" s="7" t="s">
        <v>88</v>
      </c>
      <c r="G446" s="8" t="s">
        <v>384</v>
      </c>
      <c r="H446" s="9" t="s">
        <v>385</v>
      </c>
      <c r="I446" s="5">
        <v>13</v>
      </c>
      <c r="J446" s="10">
        <f t="shared" si="17"/>
        <v>54.706436420722135</v>
      </c>
      <c r="K446" s="11" t="s">
        <v>8</v>
      </c>
    </row>
    <row r="447" spans="1:11" ht="12.75">
      <c r="A447" s="63" t="s">
        <v>274</v>
      </c>
      <c r="B447" s="63" t="s">
        <v>272</v>
      </c>
      <c r="C447" s="63" t="s">
        <v>253</v>
      </c>
      <c r="D447" s="15">
        <v>7.81</v>
      </c>
      <c r="E447" s="6">
        <v>6</v>
      </c>
      <c r="F447" s="7">
        <v>47</v>
      </c>
      <c r="G447" s="8">
        <v>35938</v>
      </c>
      <c r="H447" s="9" t="s">
        <v>127</v>
      </c>
      <c r="I447" s="5">
        <v>4</v>
      </c>
      <c r="J447" s="10">
        <f t="shared" si="17"/>
        <v>69.08108108108108</v>
      </c>
      <c r="K447" s="11" t="s">
        <v>6</v>
      </c>
    </row>
    <row r="448" spans="1:11" ht="12.75">
      <c r="A448" s="11" t="s">
        <v>274</v>
      </c>
      <c r="B448" s="11" t="s">
        <v>272</v>
      </c>
      <c r="C448" s="11" t="s">
        <v>57</v>
      </c>
      <c r="D448" s="15">
        <v>7.81</v>
      </c>
      <c r="E448" s="6">
        <v>6</v>
      </c>
      <c r="F448" s="7" t="s">
        <v>167</v>
      </c>
      <c r="G448" s="8">
        <v>32758</v>
      </c>
      <c r="H448" s="9" t="s">
        <v>57</v>
      </c>
      <c r="I448" s="5"/>
      <c r="J448" s="10">
        <f t="shared" si="17"/>
        <v>74.57824933687003</v>
      </c>
      <c r="K448" s="11" t="s">
        <v>33</v>
      </c>
    </row>
    <row r="449" spans="1:11" ht="12.75">
      <c r="A449" s="63" t="s">
        <v>119</v>
      </c>
      <c r="B449" s="63" t="s">
        <v>198</v>
      </c>
      <c r="C449" s="63" t="s">
        <v>253</v>
      </c>
      <c r="D449" s="15">
        <v>19.19</v>
      </c>
      <c r="E449" s="22">
        <v>15</v>
      </c>
      <c r="F449" s="23" t="s">
        <v>115</v>
      </c>
      <c r="G449" s="24" t="s">
        <v>428</v>
      </c>
      <c r="H449" s="25" t="s">
        <v>322</v>
      </c>
      <c r="I449" s="26">
        <v>5</v>
      </c>
      <c r="J449" s="10">
        <f t="shared" si="17"/>
        <v>76.16758544652701</v>
      </c>
      <c r="K449" s="11" t="s">
        <v>12</v>
      </c>
    </row>
    <row r="450" spans="1:11" ht="12.75">
      <c r="A450" s="63" t="s">
        <v>119</v>
      </c>
      <c r="B450" s="63" t="s">
        <v>190</v>
      </c>
      <c r="C450" s="63" t="s">
        <v>57</v>
      </c>
      <c r="D450" s="15">
        <v>77.89</v>
      </c>
      <c r="E450" s="6">
        <v>56</v>
      </c>
      <c r="F450" s="7" t="s">
        <v>56</v>
      </c>
      <c r="G450" s="8">
        <v>32304</v>
      </c>
      <c r="H450" s="9" t="s">
        <v>57</v>
      </c>
      <c r="I450" s="5"/>
      <c r="J450" s="10">
        <f t="shared" si="17"/>
        <v>83.3048128342246</v>
      </c>
      <c r="K450" s="11" t="s">
        <v>1</v>
      </c>
    </row>
    <row r="451" spans="1:11" ht="12.75">
      <c r="A451" s="11" t="s">
        <v>119</v>
      </c>
      <c r="B451" s="11" t="s">
        <v>623</v>
      </c>
      <c r="C451" s="11" t="s">
        <v>57</v>
      </c>
      <c r="D451" s="15">
        <v>95.41</v>
      </c>
      <c r="E451" s="6">
        <v>70</v>
      </c>
      <c r="F451" s="7" t="s">
        <v>98</v>
      </c>
      <c r="G451" s="8">
        <v>34503</v>
      </c>
      <c r="H451" s="9" t="s">
        <v>57</v>
      </c>
      <c r="I451" s="5"/>
      <c r="J451" s="10">
        <f t="shared" si="17"/>
        <v>81.25762952448545</v>
      </c>
      <c r="K451" s="11" t="s">
        <v>1</v>
      </c>
    </row>
    <row r="452" spans="1:11" ht="12.75">
      <c r="A452" s="28" t="s">
        <v>119</v>
      </c>
      <c r="B452" s="28" t="s">
        <v>195</v>
      </c>
      <c r="C452" s="28" t="s">
        <v>57</v>
      </c>
      <c r="D452" s="15">
        <v>42.48</v>
      </c>
      <c r="E452" s="22">
        <v>29</v>
      </c>
      <c r="F452" s="23" t="s">
        <v>204</v>
      </c>
      <c r="G452" s="24">
        <v>35279</v>
      </c>
      <c r="H452" s="25" t="s">
        <v>57</v>
      </c>
      <c r="I452" s="26"/>
      <c r="J452" s="10">
        <f t="shared" si="17"/>
        <v>85.38693467336684</v>
      </c>
      <c r="K452" s="28" t="s">
        <v>4</v>
      </c>
    </row>
    <row r="453" spans="1:11" ht="12.75">
      <c r="A453" s="63" t="s">
        <v>119</v>
      </c>
      <c r="B453" s="63" t="s">
        <v>197</v>
      </c>
      <c r="C453" s="63" t="s">
        <v>253</v>
      </c>
      <c r="D453" s="15">
        <v>20.37</v>
      </c>
      <c r="E453" s="6">
        <v>14</v>
      </c>
      <c r="F453" s="7" t="s">
        <v>225</v>
      </c>
      <c r="G453" s="8" t="s">
        <v>426</v>
      </c>
      <c r="H453" s="9" t="s">
        <v>343</v>
      </c>
      <c r="I453" s="5">
        <v>5</v>
      </c>
      <c r="J453" s="10">
        <f t="shared" si="17"/>
        <v>84.875</v>
      </c>
      <c r="K453" s="28" t="s">
        <v>1</v>
      </c>
    </row>
    <row r="454" spans="1:11" ht="12.75">
      <c r="A454" s="63" t="s">
        <v>119</v>
      </c>
      <c r="B454" s="63" t="s">
        <v>120</v>
      </c>
      <c r="C454" s="63" t="s">
        <v>253</v>
      </c>
      <c r="D454" s="15">
        <v>47.13</v>
      </c>
      <c r="E454" s="6">
        <v>34</v>
      </c>
      <c r="F454" s="7" t="s">
        <v>124</v>
      </c>
      <c r="G454" s="8" t="s">
        <v>456</v>
      </c>
      <c r="H454" s="9" t="s">
        <v>136</v>
      </c>
      <c r="I454" s="5">
        <v>2</v>
      </c>
      <c r="J454" s="10">
        <f t="shared" si="17"/>
        <v>81.06450071667463</v>
      </c>
      <c r="K454" s="11" t="s">
        <v>1</v>
      </c>
    </row>
    <row r="455" spans="1:11" ht="12.75">
      <c r="A455" s="11" t="s">
        <v>119</v>
      </c>
      <c r="B455" s="11" t="s">
        <v>207</v>
      </c>
      <c r="C455" s="11" t="s">
        <v>253</v>
      </c>
      <c r="D455" s="15">
        <v>32.518</v>
      </c>
      <c r="E455" s="6">
        <v>44</v>
      </c>
      <c r="F455" s="7" t="s">
        <v>59</v>
      </c>
      <c r="G455" s="8" t="s">
        <v>476</v>
      </c>
      <c r="H455" s="9" t="s">
        <v>477</v>
      </c>
      <c r="I455" s="5">
        <v>6</v>
      </c>
      <c r="J455" s="10">
        <f t="shared" si="17"/>
        <v>43.45389755011136</v>
      </c>
      <c r="K455" s="11" t="s">
        <v>330</v>
      </c>
    </row>
    <row r="456" spans="1:11" ht="12.75">
      <c r="A456" s="11" t="s">
        <v>119</v>
      </c>
      <c r="B456" s="11" t="s">
        <v>207</v>
      </c>
      <c r="C456" s="11" t="s">
        <v>57</v>
      </c>
      <c r="D456" s="15">
        <v>32.518</v>
      </c>
      <c r="E456" s="6">
        <v>71</v>
      </c>
      <c r="F456" s="7" t="s">
        <v>96</v>
      </c>
      <c r="G456" s="8">
        <v>33376</v>
      </c>
      <c r="H456" s="9" t="s">
        <v>57</v>
      </c>
      <c r="I456" s="5"/>
      <c r="J456" s="10">
        <f t="shared" si="17"/>
        <v>27.16750986307728</v>
      </c>
      <c r="K456" s="11" t="s">
        <v>1</v>
      </c>
    </row>
    <row r="457" spans="1:11" ht="12.75">
      <c r="A457" s="11" t="s">
        <v>293</v>
      </c>
      <c r="B457" s="11" t="s">
        <v>288</v>
      </c>
      <c r="C457" s="11" t="s">
        <v>253</v>
      </c>
      <c r="D457" s="15">
        <v>5.775</v>
      </c>
      <c r="E457" s="6">
        <v>5</v>
      </c>
      <c r="F457" s="7" t="s">
        <v>90</v>
      </c>
      <c r="G457" s="8">
        <v>34431</v>
      </c>
      <c r="H457" s="9" t="s">
        <v>331</v>
      </c>
      <c r="I457" s="5">
        <v>2</v>
      </c>
      <c r="J457" s="10">
        <f t="shared" si="17"/>
        <v>61.875</v>
      </c>
      <c r="K457" s="11" t="s">
        <v>332</v>
      </c>
    </row>
    <row r="458" spans="1:11" ht="12.75">
      <c r="A458" s="11" t="s">
        <v>293</v>
      </c>
      <c r="B458" s="11" t="s">
        <v>288</v>
      </c>
      <c r="C458" s="11" t="s">
        <v>57</v>
      </c>
      <c r="D458" s="15">
        <v>5.775</v>
      </c>
      <c r="E458" s="6">
        <v>6</v>
      </c>
      <c r="F458" s="7">
        <v>12</v>
      </c>
      <c r="G458" s="8">
        <v>35198</v>
      </c>
      <c r="H458" s="9" t="s">
        <v>57</v>
      </c>
      <c r="I458" s="5">
        <v>10</v>
      </c>
      <c r="J458" s="10">
        <f t="shared" si="17"/>
        <v>55.88709677419355</v>
      </c>
      <c r="K458" s="11" t="s">
        <v>23</v>
      </c>
    </row>
    <row r="459" spans="1:11" ht="12.75">
      <c r="A459" s="11" t="s">
        <v>637</v>
      </c>
      <c r="B459" s="11" t="s">
        <v>292</v>
      </c>
      <c r="C459" s="11" t="s">
        <v>253</v>
      </c>
      <c r="D459" s="15">
        <v>15.19</v>
      </c>
      <c r="E459" s="6">
        <v>11</v>
      </c>
      <c r="F459" s="7" t="s">
        <v>99</v>
      </c>
      <c r="G459" s="8" t="s">
        <v>581</v>
      </c>
      <c r="H459" s="9" t="s">
        <v>542</v>
      </c>
      <c r="I459" s="5">
        <v>4</v>
      </c>
      <c r="J459" s="10">
        <f t="shared" si="17"/>
        <v>79.02312138728324</v>
      </c>
      <c r="K459" s="11" t="s">
        <v>12</v>
      </c>
    </row>
    <row r="460" spans="1:11" ht="12.75">
      <c r="A460" s="11" t="s">
        <v>637</v>
      </c>
      <c r="B460" s="11" t="s">
        <v>292</v>
      </c>
      <c r="C460" s="11" t="s">
        <v>57</v>
      </c>
      <c r="D460" s="15">
        <v>15.19</v>
      </c>
      <c r="E460" s="6">
        <v>12</v>
      </c>
      <c r="F460" s="7" t="s">
        <v>155</v>
      </c>
      <c r="G460" s="8">
        <v>36600</v>
      </c>
      <c r="H460" s="9" t="s">
        <v>57</v>
      </c>
      <c r="I460" s="5">
        <v>10</v>
      </c>
      <c r="J460" s="10">
        <f t="shared" si="17"/>
        <v>74.4</v>
      </c>
      <c r="K460" s="11" t="s">
        <v>12</v>
      </c>
    </row>
    <row r="461" spans="1:11" ht="12.75">
      <c r="A461" s="11" t="s">
        <v>637</v>
      </c>
      <c r="B461" s="11" t="s">
        <v>190</v>
      </c>
      <c r="C461" s="11" t="s">
        <v>57</v>
      </c>
      <c r="D461" s="15">
        <v>57.48</v>
      </c>
      <c r="E461" s="6">
        <v>38</v>
      </c>
      <c r="F461" s="7" t="s">
        <v>149</v>
      </c>
      <c r="G461" s="8" t="s">
        <v>478</v>
      </c>
      <c r="H461" s="9" t="s">
        <v>57</v>
      </c>
      <c r="I461" s="5">
        <v>10</v>
      </c>
      <c r="J461" s="10">
        <f t="shared" si="17"/>
        <v>89.54045867589788</v>
      </c>
      <c r="K461" s="11" t="s">
        <v>7</v>
      </c>
    </row>
    <row r="462" spans="1:11" ht="12.75">
      <c r="A462" s="11" t="s">
        <v>637</v>
      </c>
      <c r="B462" s="11" t="s">
        <v>201</v>
      </c>
      <c r="C462" s="11" t="s">
        <v>57</v>
      </c>
      <c r="D462" s="15">
        <v>39.91</v>
      </c>
      <c r="E462" s="6">
        <v>30</v>
      </c>
      <c r="F462" s="7" t="s">
        <v>81</v>
      </c>
      <c r="G462" s="8">
        <v>31890</v>
      </c>
      <c r="H462" s="9" t="s">
        <v>57</v>
      </c>
      <c r="I462" s="5">
        <v>9</v>
      </c>
      <c r="J462" s="10">
        <f t="shared" si="17"/>
        <v>77.78884677855983</v>
      </c>
      <c r="K462" s="11" t="s">
        <v>1</v>
      </c>
    </row>
    <row r="463" spans="1:11" ht="12.75">
      <c r="A463" s="11" t="s">
        <v>290</v>
      </c>
      <c r="B463" s="11" t="s">
        <v>293</v>
      </c>
      <c r="C463" s="64" t="s">
        <v>641</v>
      </c>
      <c r="D463" s="15">
        <v>1.31</v>
      </c>
      <c r="E463" s="6">
        <v>2</v>
      </c>
      <c r="F463" s="7" t="s">
        <v>75</v>
      </c>
      <c r="G463" s="8">
        <v>31524</v>
      </c>
      <c r="H463" s="9">
        <v>45140</v>
      </c>
      <c r="I463" s="5">
        <v>4</v>
      </c>
      <c r="J463" s="10">
        <f t="shared" si="17"/>
        <v>32.3013698630137</v>
      </c>
      <c r="K463" s="11" t="s">
        <v>1</v>
      </c>
    </row>
    <row r="464" spans="1:11" ht="12.75">
      <c r="A464" s="63" t="s">
        <v>290</v>
      </c>
      <c r="B464" s="63" t="s">
        <v>293</v>
      </c>
      <c r="C464" s="63" t="s">
        <v>57</v>
      </c>
      <c r="D464" s="15">
        <v>1.31</v>
      </c>
      <c r="E464" s="6">
        <v>2</v>
      </c>
      <c r="F464" s="7">
        <v>27</v>
      </c>
      <c r="G464" s="8">
        <v>35590</v>
      </c>
      <c r="H464" s="9" t="s">
        <v>57</v>
      </c>
      <c r="I464" s="5">
        <v>10</v>
      </c>
      <c r="J464" s="10">
        <f t="shared" si="17"/>
        <v>32.08163265306123</v>
      </c>
      <c r="K464" s="11" t="s">
        <v>23</v>
      </c>
    </row>
    <row r="465" spans="1:11" ht="12.75">
      <c r="A465" s="11" t="s">
        <v>290</v>
      </c>
      <c r="B465" s="11" t="s">
        <v>288</v>
      </c>
      <c r="C465" s="11" t="s">
        <v>253</v>
      </c>
      <c r="D465" s="15">
        <v>7.0875</v>
      </c>
      <c r="E465" s="6">
        <v>8</v>
      </c>
      <c r="F465" s="7" t="s">
        <v>67</v>
      </c>
      <c r="G465" s="8" t="s">
        <v>445</v>
      </c>
      <c r="H465" s="9" t="s">
        <v>342</v>
      </c>
      <c r="I465" s="5">
        <v>5</v>
      </c>
      <c r="J465" s="10">
        <f t="shared" si="17"/>
        <v>52.608247422680414</v>
      </c>
      <c r="K465" s="11" t="s">
        <v>12</v>
      </c>
    </row>
    <row r="466" spans="1:11" ht="12.75">
      <c r="A466" s="11" t="s">
        <v>290</v>
      </c>
      <c r="B466" s="11" t="s">
        <v>288</v>
      </c>
      <c r="C466" s="11" t="s">
        <v>57</v>
      </c>
      <c r="D466" s="15">
        <v>7.0875</v>
      </c>
      <c r="E466" s="6">
        <v>7</v>
      </c>
      <c r="F466" s="7" t="s">
        <v>116</v>
      </c>
      <c r="G466" s="8">
        <v>33411</v>
      </c>
      <c r="H466" s="9" t="s">
        <v>57</v>
      </c>
      <c r="I466" s="5">
        <v>10</v>
      </c>
      <c r="J466" s="10">
        <f t="shared" si="17"/>
        <v>57.98863636363637</v>
      </c>
      <c r="K466" s="11" t="s">
        <v>5</v>
      </c>
    </row>
    <row r="467" spans="1:11" ht="12.75">
      <c r="A467" s="11" t="s">
        <v>272</v>
      </c>
      <c r="B467" s="11" t="s">
        <v>268</v>
      </c>
      <c r="C467" s="11" t="s">
        <v>253</v>
      </c>
      <c r="D467" s="15">
        <v>15.44</v>
      </c>
      <c r="E467" s="6">
        <v>15</v>
      </c>
      <c r="F467" s="7" t="s">
        <v>76</v>
      </c>
      <c r="G467" s="8">
        <v>37149</v>
      </c>
      <c r="H467" s="9" t="s">
        <v>313</v>
      </c>
      <c r="I467" s="5">
        <v>2</v>
      </c>
      <c r="J467" s="10">
        <f t="shared" si="17"/>
        <v>58.509473684210526</v>
      </c>
      <c r="K467" s="11" t="s">
        <v>6</v>
      </c>
    </row>
    <row r="468" spans="1:11" ht="12.75">
      <c r="A468" s="11" t="s">
        <v>272</v>
      </c>
      <c r="B468" s="11" t="s">
        <v>267</v>
      </c>
      <c r="C468" s="11" t="s">
        <v>57</v>
      </c>
      <c r="D468" s="15">
        <v>1.8875</v>
      </c>
      <c r="E468" s="6">
        <v>3</v>
      </c>
      <c r="F468" s="7" t="s">
        <v>157</v>
      </c>
      <c r="G468" s="8">
        <v>32758</v>
      </c>
      <c r="H468" s="9" t="s">
        <v>57</v>
      </c>
      <c r="I468" s="5"/>
      <c r="J468" s="10">
        <f t="shared" si="17"/>
        <v>35.390625</v>
      </c>
      <c r="K468" s="11" t="s">
        <v>33</v>
      </c>
    </row>
    <row r="469" spans="1:11" ht="12.75">
      <c r="A469" s="63" t="s">
        <v>272</v>
      </c>
      <c r="B469" s="63" t="s">
        <v>274</v>
      </c>
      <c r="C469" s="63" t="s">
        <v>253</v>
      </c>
      <c r="D469" s="15">
        <v>7.81</v>
      </c>
      <c r="E469" s="6">
        <v>7</v>
      </c>
      <c r="F469" s="7" t="s">
        <v>225</v>
      </c>
      <c r="G469" s="8" t="s">
        <v>479</v>
      </c>
      <c r="H469" s="9" t="s">
        <v>480</v>
      </c>
      <c r="I469" s="5">
        <v>2</v>
      </c>
      <c r="J469" s="10">
        <f t="shared" si="17"/>
        <v>63.32432432432432</v>
      </c>
      <c r="K469" s="11" t="s">
        <v>27</v>
      </c>
    </row>
    <row r="470" spans="1:11" ht="12.75">
      <c r="A470" s="11" t="s">
        <v>272</v>
      </c>
      <c r="B470" s="11" t="s">
        <v>274</v>
      </c>
      <c r="C470" s="11" t="s">
        <v>57</v>
      </c>
      <c r="D470" s="15">
        <v>7.81</v>
      </c>
      <c r="E470" s="6">
        <v>10</v>
      </c>
      <c r="F470" s="7" t="s">
        <v>132</v>
      </c>
      <c r="G470" s="8">
        <v>33199</v>
      </c>
      <c r="H470" s="9" t="s">
        <v>57</v>
      </c>
      <c r="I470" s="5"/>
      <c r="J470" s="10">
        <f t="shared" si="17"/>
        <v>46.549668874172184</v>
      </c>
      <c r="K470" s="11" t="s">
        <v>3</v>
      </c>
    </row>
    <row r="471" spans="1:11" ht="12.75">
      <c r="A471" s="63" t="s">
        <v>301</v>
      </c>
      <c r="B471" s="63" t="s">
        <v>298</v>
      </c>
      <c r="C471" s="63" t="s">
        <v>57</v>
      </c>
      <c r="D471" s="15">
        <v>13.8</v>
      </c>
      <c r="E471" s="6">
        <v>12</v>
      </c>
      <c r="F471" s="7" t="s">
        <v>105</v>
      </c>
      <c r="G471" s="8">
        <v>34868</v>
      </c>
      <c r="H471" s="9" t="s">
        <v>57</v>
      </c>
      <c r="I471" s="5"/>
      <c r="J471" s="10">
        <f t="shared" si="17"/>
        <v>67.3170731707317</v>
      </c>
      <c r="K471" s="11" t="s">
        <v>13</v>
      </c>
    </row>
    <row r="472" spans="1:11" ht="12.75">
      <c r="A472" s="11" t="s">
        <v>276</v>
      </c>
      <c r="B472" s="11" t="s">
        <v>268</v>
      </c>
      <c r="C472" s="64" t="s">
        <v>641</v>
      </c>
      <c r="D472" s="15">
        <v>25.05</v>
      </c>
      <c r="E472" s="6">
        <v>33</v>
      </c>
      <c r="F472" s="7" t="s">
        <v>107</v>
      </c>
      <c r="G472" s="8">
        <v>27870</v>
      </c>
      <c r="H472" s="9">
        <v>45015</v>
      </c>
      <c r="I472" s="5">
        <v>10</v>
      </c>
      <c r="J472" s="10">
        <f t="shared" si="17"/>
        <v>45.022466300549176</v>
      </c>
      <c r="K472" s="11" t="s">
        <v>1</v>
      </c>
    </row>
    <row r="473" spans="1:11" ht="12.75">
      <c r="A473" s="11" t="s">
        <v>276</v>
      </c>
      <c r="B473" s="11" t="s">
        <v>268</v>
      </c>
      <c r="C473" s="11" t="s">
        <v>57</v>
      </c>
      <c r="D473" s="15">
        <v>25.05</v>
      </c>
      <c r="E473" s="6">
        <v>35</v>
      </c>
      <c r="F473" s="7" t="s">
        <v>95</v>
      </c>
      <c r="G473" s="8">
        <v>33698</v>
      </c>
      <c r="H473" s="9" t="s">
        <v>57</v>
      </c>
      <c r="I473" s="5"/>
      <c r="J473" s="10">
        <f t="shared" si="17"/>
        <v>41.76933765632237</v>
      </c>
      <c r="K473" s="11" t="s">
        <v>24</v>
      </c>
    </row>
    <row r="474" spans="1:11" ht="12.75">
      <c r="A474" s="11" t="s">
        <v>276</v>
      </c>
      <c r="B474" s="11" t="s">
        <v>109</v>
      </c>
      <c r="C474" s="11" t="s">
        <v>57</v>
      </c>
      <c r="D474" s="15">
        <v>66.32</v>
      </c>
      <c r="E474" s="6">
        <v>61</v>
      </c>
      <c r="F474" s="7" t="s">
        <v>88</v>
      </c>
      <c r="G474" s="8">
        <v>34120</v>
      </c>
      <c r="H474" s="9" t="s">
        <v>57</v>
      </c>
      <c r="I474" s="5">
        <v>9</v>
      </c>
      <c r="J474" s="10">
        <f t="shared" si="17"/>
        <v>64.57992967270759</v>
      </c>
      <c r="K474" s="11" t="s">
        <v>1</v>
      </c>
    </row>
    <row r="475" spans="1:11" ht="12.75">
      <c r="A475" s="63" t="s">
        <v>276</v>
      </c>
      <c r="B475" s="63" t="s">
        <v>269</v>
      </c>
      <c r="C475" s="63" t="s">
        <v>253</v>
      </c>
      <c r="D475" s="15">
        <v>21.93</v>
      </c>
      <c r="E475" s="6">
        <v>19</v>
      </c>
      <c r="F475" s="7" t="s">
        <v>97</v>
      </c>
      <c r="G475" s="8">
        <v>36792</v>
      </c>
      <c r="H475" s="9" t="s">
        <v>329</v>
      </c>
      <c r="I475" s="5">
        <v>2</v>
      </c>
      <c r="J475" s="10">
        <f t="shared" si="17"/>
        <v>69.25263157894737</v>
      </c>
      <c r="K475" s="11" t="s">
        <v>330</v>
      </c>
    </row>
    <row r="476" spans="1:11" ht="12.75">
      <c r="A476" s="63" t="s">
        <v>276</v>
      </c>
      <c r="B476" s="63" t="s">
        <v>269</v>
      </c>
      <c r="C476" s="63" t="s">
        <v>57</v>
      </c>
      <c r="D476" s="15">
        <v>21.93</v>
      </c>
      <c r="E476" s="6">
        <v>18</v>
      </c>
      <c r="F476" s="7" t="s">
        <v>97</v>
      </c>
      <c r="G476" s="8">
        <v>34104</v>
      </c>
      <c r="H476" s="9" t="s">
        <v>57</v>
      </c>
      <c r="I476" s="5"/>
      <c r="J476" s="10">
        <f t="shared" si="17"/>
        <v>73.1</v>
      </c>
      <c r="K476" s="11" t="s">
        <v>2</v>
      </c>
    </row>
    <row r="477" spans="1:11" ht="12.75">
      <c r="A477" s="11" t="s">
        <v>276</v>
      </c>
      <c r="B477" s="11" t="s">
        <v>275</v>
      </c>
      <c r="C477" s="11" t="s">
        <v>253</v>
      </c>
      <c r="D477" s="15">
        <v>15.04</v>
      </c>
      <c r="E477" s="6">
        <v>17</v>
      </c>
      <c r="F477" s="7" t="s">
        <v>132</v>
      </c>
      <c r="G477" s="8">
        <v>33832</v>
      </c>
      <c r="H477" s="9" t="s">
        <v>212</v>
      </c>
      <c r="I477" s="5">
        <v>8</v>
      </c>
      <c r="J477" s="10">
        <f t="shared" si="17"/>
        <v>52.875</v>
      </c>
      <c r="K477" s="11" t="s">
        <v>6</v>
      </c>
    </row>
    <row r="478" spans="1:11" ht="12.75">
      <c r="A478" s="11" t="s">
        <v>276</v>
      </c>
      <c r="B478" s="11" t="s">
        <v>275</v>
      </c>
      <c r="C478" s="11" t="s">
        <v>57</v>
      </c>
      <c r="D478" s="15">
        <v>15.04</v>
      </c>
      <c r="E478" s="6">
        <v>14</v>
      </c>
      <c r="F478" s="7" t="s">
        <v>122</v>
      </c>
      <c r="G478" s="8">
        <v>33811</v>
      </c>
      <c r="H478" s="9" t="s">
        <v>57</v>
      </c>
      <c r="I478" s="5"/>
      <c r="J478" s="10">
        <f t="shared" si="17"/>
        <v>60.972972972972975</v>
      </c>
      <c r="K478" s="11" t="s">
        <v>31</v>
      </c>
    </row>
    <row r="479" spans="1:11" ht="12.75">
      <c r="A479" s="11" t="s">
        <v>277</v>
      </c>
      <c r="B479" s="11" t="s">
        <v>268</v>
      </c>
      <c r="C479" s="11" t="s">
        <v>57</v>
      </c>
      <c r="D479" s="15">
        <v>33.84</v>
      </c>
      <c r="E479" s="6">
        <v>39</v>
      </c>
      <c r="F479" s="7" t="s">
        <v>96</v>
      </c>
      <c r="G479" s="8">
        <v>33111</v>
      </c>
      <c r="H479" s="9" t="s">
        <v>57</v>
      </c>
      <c r="I479" s="5"/>
      <c r="J479" s="10">
        <f t="shared" si="17"/>
        <v>50.99372122226874</v>
      </c>
      <c r="K479" s="11" t="s">
        <v>2</v>
      </c>
    </row>
    <row r="480" spans="1:11" ht="12.75">
      <c r="A480" s="11" t="s">
        <v>288</v>
      </c>
      <c r="B480" s="11" t="s">
        <v>636</v>
      </c>
      <c r="C480" s="11" t="s">
        <v>253</v>
      </c>
      <c r="D480" s="15">
        <v>11.95</v>
      </c>
      <c r="E480" s="6">
        <v>12</v>
      </c>
      <c r="F480" s="7" t="s">
        <v>159</v>
      </c>
      <c r="G480" s="8">
        <v>35177</v>
      </c>
      <c r="H480" s="9" t="s">
        <v>289</v>
      </c>
      <c r="I480" s="5">
        <v>2</v>
      </c>
      <c r="J480" s="10">
        <f t="shared" si="17"/>
        <v>58.69031377899045</v>
      </c>
      <c r="K480" s="11" t="s">
        <v>1</v>
      </c>
    </row>
    <row r="481" spans="1:11" ht="12.75">
      <c r="A481" s="11" t="s">
        <v>288</v>
      </c>
      <c r="B481" s="11" t="s">
        <v>636</v>
      </c>
      <c r="C481" s="11" t="s">
        <v>57</v>
      </c>
      <c r="D481" s="15">
        <v>11.95</v>
      </c>
      <c r="E481" s="6">
        <v>10</v>
      </c>
      <c r="F481" s="7" t="s">
        <v>203</v>
      </c>
      <c r="G481" s="8">
        <v>31927</v>
      </c>
      <c r="H481" s="9" t="s">
        <v>57</v>
      </c>
      <c r="I481" s="5"/>
      <c r="J481" s="10">
        <f t="shared" si="17"/>
        <v>65.37993920972644</v>
      </c>
      <c r="K481" s="11" t="s">
        <v>3</v>
      </c>
    </row>
    <row r="482" spans="1:11" ht="12.75">
      <c r="A482" s="11" t="s">
        <v>288</v>
      </c>
      <c r="B482" s="11" t="s">
        <v>291</v>
      </c>
      <c r="C482" s="11" t="s">
        <v>253</v>
      </c>
      <c r="D482" s="15">
        <v>15.07</v>
      </c>
      <c r="E482" s="6">
        <v>10</v>
      </c>
      <c r="F482" s="7" t="s">
        <v>203</v>
      </c>
      <c r="G482" s="8" t="s">
        <v>399</v>
      </c>
      <c r="H482" s="9" t="s">
        <v>346</v>
      </c>
      <c r="I482" s="5">
        <v>5</v>
      </c>
      <c r="J482" s="10">
        <f t="shared" si="17"/>
        <v>82.44984802431611</v>
      </c>
      <c r="K482" s="11" t="s">
        <v>12</v>
      </c>
    </row>
    <row r="483" spans="1:11" ht="12.75">
      <c r="A483" s="11" t="s">
        <v>288</v>
      </c>
      <c r="B483" s="11" t="s">
        <v>120</v>
      </c>
      <c r="C483" s="64" t="s">
        <v>641</v>
      </c>
      <c r="D483" s="15">
        <v>32.81</v>
      </c>
      <c r="E483" s="6">
        <v>24</v>
      </c>
      <c r="F483" s="7" t="s">
        <v>67</v>
      </c>
      <c r="G483" s="8" t="s">
        <v>481</v>
      </c>
      <c r="H483" s="9" t="s">
        <v>219</v>
      </c>
      <c r="I483" s="5">
        <v>8</v>
      </c>
      <c r="J483" s="10">
        <f t="shared" si="17"/>
        <v>81.74117647058824</v>
      </c>
      <c r="K483" s="11" t="s">
        <v>41</v>
      </c>
    </row>
    <row r="484" spans="1:11" ht="12.75">
      <c r="A484" s="11" t="s">
        <v>288</v>
      </c>
      <c r="B484" s="11" t="s">
        <v>293</v>
      </c>
      <c r="C484" s="11" t="s">
        <v>57</v>
      </c>
      <c r="D484" s="15">
        <v>5.775</v>
      </c>
      <c r="E484" s="6">
        <v>6</v>
      </c>
      <c r="F484" s="7" t="s">
        <v>102</v>
      </c>
      <c r="G484" s="8">
        <v>33463</v>
      </c>
      <c r="H484" s="9" t="s">
        <v>57</v>
      </c>
      <c r="I484" s="5">
        <v>10</v>
      </c>
      <c r="J484" s="10">
        <f t="shared" si="17"/>
        <v>51.460396039603964</v>
      </c>
      <c r="K484" s="11" t="s">
        <v>1</v>
      </c>
    </row>
    <row r="485" spans="1:11" ht="12.75">
      <c r="A485" s="11" t="s">
        <v>288</v>
      </c>
      <c r="B485" s="11" t="s">
        <v>290</v>
      </c>
      <c r="C485" s="11" t="s">
        <v>253</v>
      </c>
      <c r="D485" s="15">
        <v>7.0875</v>
      </c>
      <c r="E485" s="6">
        <v>7</v>
      </c>
      <c r="F485" s="7" t="s">
        <v>93</v>
      </c>
      <c r="G485" s="8">
        <v>37860</v>
      </c>
      <c r="H485" s="9" t="s">
        <v>322</v>
      </c>
      <c r="I485" s="5">
        <v>5</v>
      </c>
      <c r="J485" s="10">
        <f t="shared" si="17"/>
        <v>53.71578947368421</v>
      </c>
      <c r="K485" s="11" t="s">
        <v>12</v>
      </c>
    </row>
    <row r="486" spans="1:11" ht="12.75">
      <c r="A486" s="11" t="s">
        <v>288</v>
      </c>
      <c r="B486" s="11" t="s">
        <v>290</v>
      </c>
      <c r="C486" s="11" t="s">
        <v>57</v>
      </c>
      <c r="D486" s="15">
        <v>7.0875</v>
      </c>
      <c r="E486" s="6">
        <v>8</v>
      </c>
      <c r="F486" s="7" t="s">
        <v>132</v>
      </c>
      <c r="G486" s="8">
        <v>33411</v>
      </c>
      <c r="H486" s="9" t="s">
        <v>57</v>
      </c>
      <c r="I486" s="5">
        <v>10</v>
      </c>
      <c r="J486" s="10">
        <f t="shared" si="17"/>
        <v>52.71694214876033</v>
      </c>
      <c r="K486" s="11" t="s">
        <v>5</v>
      </c>
    </row>
    <row r="487" spans="1:11" ht="12.75">
      <c r="A487" s="11" t="s">
        <v>207</v>
      </c>
      <c r="B487" s="11" t="s">
        <v>198</v>
      </c>
      <c r="C487" s="11" t="s">
        <v>57</v>
      </c>
      <c r="D487" s="15">
        <v>13.6875</v>
      </c>
      <c r="E487" s="6">
        <v>19</v>
      </c>
      <c r="F487" s="7" t="s">
        <v>77</v>
      </c>
      <c r="G487" s="8" t="s">
        <v>438</v>
      </c>
      <c r="H487" s="9" t="s">
        <v>57</v>
      </c>
      <c r="I487" s="5">
        <v>10</v>
      </c>
      <c r="J487" s="10">
        <f t="shared" si="17"/>
        <v>42.15141146278871</v>
      </c>
      <c r="K487" s="11" t="s">
        <v>1</v>
      </c>
    </row>
    <row r="488" spans="1:11" ht="12.75">
      <c r="A488" s="11" t="s">
        <v>207</v>
      </c>
      <c r="B488" s="11" t="s">
        <v>64</v>
      </c>
      <c r="C488" s="11" t="s">
        <v>57</v>
      </c>
      <c r="D488" s="15">
        <v>92.84</v>
      </c>
      <c r="E488" s="6">
        <v>82</v>
      </c>
      <c r="F488" s="7" t="s">
        <v>86</v>
      </c>
      <c r="G488" s="8" t="s">
        <v>555</v>
      </c>
      <c r="H488" s="9" t="s">
        <v>57</v>
      </c>
      <c r="I488" s="5">
        <v>10</v>
      </c>
      <c r="J488" s="10">
        <f t="shared" si="17"/>
        <v>67.90410402275498</v>
      </c>
      <c r="K488" s="11" t="s">
        <v>1</v>
      </c>
    </row>
    <row r="489" spans="1:11" ht="12.75">
      <c r="A489" s="11" t="s">
        <v>207</v>
      </c>
      <c r="B489" s="11" t="s">
        <v>119</v>
      </c>
      <c r="C489" s="11" t="s">
        <v>57</v>
      </c>
      <c r="D489" s="15">
        <v>32.52</v>
      </c>
      <c r="E489" s="6">
        <v>32</v>
      </c>
      <c r="F489" s="7" t="s">
        <v>108</v>
      </c>
      <c r="G489" s="8" t="s">
        <v>432</v>
      </c>
      <c r="H489" s="9" t="s">
        <v>57</v>
      </c>
      <c r="I489" s="5">
        <v>9</v>
      </c>
      <c r="J489" s="10">
        <f t="shared" si="17"/>
        <v>59.9447004608295</v>
      </c>
      <c r="K489" s="11" t="s">
        <v>431</v>
      </c>
    </row>
  </sheetData>
  <sheetProtection/>
  <autoFilter ref="J2:J367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3"/>
  <sheetViews>
    <sheetView zoomScalePageLayoutView="0" workbookViewId="0" topLeftCell="A1">
      <selection activeCell="Q2" sqref="Q2"/>
    </sheetView>
  </sheetViews>
  <sheetFormatPr defaultColWidth="9.00390625" defaultRowHeight="12.75"/>
  <cols>
    <col min="1" max="1" width="2.00390625" style="0" bestFit="1" customWidth="1"/>
    <col min="2" max="2" width="4.875" style="0" bestFit="1" customWidth="1"/>
    <col min="3" max="4" width="2.625" style="0" bestFit="1" customWidth="1"/>
    <col min="5" max="5" width="7.00390625" style="0" bestFit="1" customWidth="1"/>
    <col min="6" max="6" width="6.50390625" style="0" bestFit="1" customWidth="1"/>
    <col min="7" max="7" width="2.625" style="0" bestFit="1" customWidth="1"/>
    <col min="8" max="8" width="4.00390625" style="0" bestFit="1" customWidth="1"/>
    <col min="9" max="9" width="5.375" style="0" bestFit="1" customWidth="1"/>
    <col min="11" max="11" width="23.50390625" style="0" bestFit="1" customWidth="1"/>
    <col min="13" max="13" width="4.875" style="0" bestFit="1" customWidth="1"/>
    <col min="14" max="15" width="2.625" style="0" bestFit="1" customWidth="1"/>
    <col min="16" max="16" width="7.00390625" style="0" bestFit="1" customWidth="1"/>
    <col min="17" max="17" width="6.50390625" style="0" bestFit="1" customWidth="1"/>
    <col min="18" max="18" width="2.625" style="0" bestFit="1" customWidth="1"/>
    <col min="19" max="19" width="4.00390625" style="0" bestFit="1" customWidth="1"/>
    <col min="20" max="20" width="3.50390625" style="0" bestFit="1" customWidth="1"/>
    <col min="21" max="21" width="1.875" style="0" bestFit="1" customWidth="1"/>
    <col min="22" max="22" width="3.50390625" style="0" bestFit="1" customWidth="1"/>
  </cols>
  <sheetData>
    <row r="1" spans="14:18" ht="12.75">
      <c r="N1" s="170" t="s">
        <v>734</v>
      </c>
      <c r="O1" s="170"/>
      <c r="P1" s="170"/>
      <c r="Q1" s="170" t="s">
        <v>743</v>
      </c>
      <c r="R1" s="170"/>
    </row>
    <row r="2" spans="1:31" s="5" customFormat="1" ht="11.25" customHeight="1">
      <c r="A2" s="6" t="s">
        <v>622</v>
      </c>
      <c r="B2" s="15"/>
      <c r="C2" s="6"/>
      <c r="D2" s="7"/>
      <c r="E2" s="8" t="s">
        <v>731</v>
      </c>
      <c r="F2" s="9"/>
      <c r="H2" s="10"/>
      <c r="I2" s="11"/>
      <c r="J2" s="11"/>
      <c r="K2" s="19" t="s">
        <v>141</v>
      </c>
      <c r="L2" s="2"/>
      <c r="M2" s="17"/>
      <c r="N2" s="6"/>
      <c r="O2" s="7" t="s">
        <v>730</v>
      </c>
      <c r="P2" s="8"/>
      <c r="Q2" s="9"/>
      <c r="S2" s="10"/>
      <c r="T2" s="11"/>
      <c r="U2" s="6"/>
      <c r="V2" s="3">
        <v>182</v>
      </c>
      <c r="W2" s="4"/>
      <c r="X2" s="3"/>
      <c r="Y2" s="3"/>
      <c r="Z2" s="3"/>
      <c r="AA2" s="3"/>
      <c r="AB2" s="3"/>
      <c r="AC2" s="3"/>
      <c r="AD2" s="3"/>
      <c r="AE2" s="3"/>
    </row>
    <row r="3" spans="1:31" s="5" customFormat="1" ht="11.25" customHeight="1">
      <c r="A3" s="6" t="s">
        <v>622</v>
      </c>
      <c r="B3" s="15">
        <v>11.41</v>
      </c>
      <c r="C3" s="6">
        <v>13</v>
      </c>
      <c r="D3" s="7" t="s">
        <v>167</v>
      </c>
      <c r="E3" s="8">
        <v>37457</v>
      </c>
      <c r="F3" s="9" t="s">
        <v>57</v>
      </c>
      <c r="G3" s="5">
        <v>10</v>
      </c>
      <c r="H3" s="10">
        <f>SUM(B3*3600)/(C3*60+D3)</f>
        <v>51.53826850690088</v>
      </c>
      <c r="I3" s="11" t="s">
        <v>1</v>
      </c>
      <c r="J3" s="11"/>
      <c r="K3" s="11" t="s">
        <v>137</v>
      </c>
      <c r="L3" s="3"/>
      <c r="M3" s="15">
        <v>11.41</v>
      </c>
      <c r="N3" s="6">
        <v>13</v>
      </c>
      <c r="O3" s="7" t="s">
        <v>140</v>
      </c>
      <c r="P3" s="8">
        <v>32340</v>
      </c>
      <c r="Q3" s="9" t="s">
        <v>57</v>
      </c>
      <c r="S3" s="10">
        <f>SUM(M3*3600)/(N3*60+O3)</f>
        <v>51.02608695652174</v>
      </c>
      <c r="T3" s="11" t="s">
        <v>3</v>
      </c>
      <c r="U3" s="6"/>
      <c r="V3" s="3">
        <v>183</v>
      </c>
      <c r="W3" s="4"/>
      <c r="X3" s="3"/>
      <c r="Y3" s="3"/>
      <c r="Z3" s="3"/>
      <c r="AA3" s="3"/>
      <c r="AB3" s="3"/>
      <c r="AC3" s="3"/>
      <c r="AD3" s="3"/>
      <c r="AE3" s="3"/>
    </row>
    <row r="4" spans="1:31" s="5" customFormat="1" ht="11.25" customHeight="1">
      <c r="A4" s="6" t="s">
        <v>622</v>
      </c>
      <c r="B4" s="20">
        <v>11.41</v>
      </c>
      <c r="C4" s="6">
        <v>13</v>
      </c>
      <c r="D4" s="7" t="s">
        <v>96</v>
      </c>
      <c r="E4" s="8" t="s">
        <v>397</v>
      </c>
      <c r="F4" s="9" t="s">
        <v>398</v>
      </c>
      <c r="G4" s="5">
        <v>2</v>
      </c>
      <c r="H4" s="10">
        <f>SUM(B4*3600)/(C4*60+D4)</f>
        <v>49.54885404101327</v>
      </c>
      <c r="I4" s="11" t="s">
        <v>20</v>
      </c>
      <c r="J4" s="11"/>
      <c r="K4" s="11" t="s">
        <v>314</v>
      </c>
      <c r="L4" s="3"/>
      <c r="M4" s="20">
        <v>11.41</v>
      </c>
      <c r="N4" s="6">
        <v>13</v>
      </c>
      <c r="O4" s="7" t="s">
        <v>88</v>
      </c>
      <c r="P4" s="8" t="s">
        <v>397</v>
      </c>
      <c r="Q4" s="9" t="s">
        <v>317</v>
      </c>
      <c r="R4" s="5">
        <v>3</v>
      </c>
      <c r="S4" s="10">
        <f>SUM((M4*3600)/((N4*60)+(O4)))</f>
        <v>50.276621787025704</v>
      </c>
      <c r="T4" s="11" t="s">
        <v>14</v>
      </c>
      <c r="U4" s="6"/>
      <c r="V4" s="3">
        <v>184</v>
      </c>
      <c r="W4" s="4"/>
      <c r="X4" s="3"/>
      <c r="Y4" s="3"/>
      <c r="Z4" s="3"/>
      <c r="AA4" s="3"/>
      <c r="AB4" s="3"/>
      <c r="AC4" s="3"/>
      <c r="AD4" s="3"/>
      <c r="AE4" s="3"/>
    </row>
    <row r="5" spans="1:31" s="5" customFormat="1" ht="11.25" customHeight="1">
      <c r="A5" s="6"/>
      <c r="B5" s="15"/>
      <c r="C5" s="6"/>
      <c r="D5" s="7"/>
      <c r="E5" s="8"/>
      <c r="F5" s="9"/>
      <c r="H5" s="10"/>
      <c r="I5" s="11"/>
      <c r="J5" s="11"/>
      <c r="K5" s="11"/>
      <c r="L5" s="3"/>
      <c r="M5" s="13"/>
      <c r="N5" s="6"/>
      <c r="O5" s="7"/>
      <c r="P5" s="8"/>
      <c r="Q5" s="9"/>
      <c r="S5" s="10"/>
      <c r="T5" s="11"/>
      <c r="U5" s="6"/>
      <c r="V5" s="3">
        <v>185</v>
      </c>
      <c r="W5" s="4"/>
      <c r="X5" s="3"/>
      <c r="Y5" s="3"/>
      <c r="Z5" s="3"/>
      <c r="AA5" s="3"/>
      <c r="AB5" s="3"/>
      <c r="AC5" s="3"/>
      <c r="AD5" s="3"/>
      <c r="AE5" s="3"/>
    </row>
    <row r="6" spans="1:31" s="5" customFormat="1" ht="11.25" customHeight="1">
      <c r="A6" s="6" t="s">
        <v>622</v>
      </c>
      <c r="B6" s="15"/>
      <c r="C6" s="6"/>
      <c r="D6" s="7"/>
      <c r="E6" s="8"/>
      <c r="F6" s="9"/>
      <c r="H6" s="10"/>
      <c r="I6" s="11"/>
      <c r="J6" s="11"/>
      <c r="K6" s="19" t="s">
        <v>144</v>
      </c>
      <c r="L6" s="2"/>
      <c r="M6" s="17"/>
      <c r="N6" s="6"/>
      <c r="O6" s="7"/>
      <c r="P6" s="8"/>
      <c r="Q6" s="9"/>
      <c r="S6" s="10"/>
      <c r="T6" s="11"/>
      <c r="U6" s="6"/>
      <c r="V6" s="3">
        <v>186</v>
      </c>
      <c r="W6" s="4"/>
      <c r="X6" s="3"/>
      <c r="Y6" s="3"/>
      <c r="Z6" s="3"/>
      <c r="AA6" s="3"/>
      <c r="AB6" s="3"/>
      <c r="AC6" s="3"/>
      <c r="AD6" s="3"/>
      <c r="AE6" s="3"/>
    </row>
    <row r="7" spans="1:31" s="5" customFormat="1" ht="11.25" customHeight="1">
      <c r="A7" s="6" t="s">
        <v>622</v>
      </c>
      <c r="B7" s="15">
        <v>3.925</v>
      </c>
      <c r="C7" s="6">
        <v>4</v>
      </c>
      <c r="D7" s="7" t="s">
        <v>69</v>
      </c>
      <c r="E7" s="8">
        <v>31332</v>
      </c>
      <c r="F7" s="9" t="s">
        <v>57</v>
      </c>
      <c r="H7" s="10">
        <f>SUM(B7*3600)/(C7*60+D7)</f>
        <v>52.333333333333336</v>
      </c>
      <c r="I7" s="11" t="s">
        <v>28</v>
      </c>
      <c r="J7" s="11"/>
      <c r="K7" s="11" t="s">
        <v>145</v>
      </c>
      <c r="L7" s="3"/>
      <c r="M7" s="15">
        <v>3.925</v>
      </c>
      <c r="N7" s="6">
        <v>4</v>
      </c>
      <c r="O7" s="7" t="s">
        <v>98</v>
      </c>
      <c r="P7" s="8">
        <v>30553</v>
      </c>
      <c r="Q7" s="9" t="s">
        <v>57</v>
      </c>
      <c r="S7" s="10">
        <f>SUM(M7*3600)/(N7*60+O7)</f>
        <v>52.92134831460674</v>
      </c>
      <c r="T7" s="11" t="s">
        <v>43</v>
      </c>
      <c r="U7" s="6"/>
      <c r="V7" s="3">
        <v>187</v>
      </c>
      <c r="W7" s="4"/>
      <c r="X7" s="3"/>
      <c r="Y7" s="3"/>
      <c r="Z7" s="3"/>
      <c r="AA7" s="3"/>
      <c r="AB7" s="3"/>
      <c r="AC7" s="3"/>
      <c r="AD7" s="3"/>
      <c r="AE7" s="3"/>
    </row>
    <row r="8" spans="1:31" s="5" customFormat="1" ht="11.25" customHeight="1">
      <c r="A8" s="6" t="s">
        <v>622</v>
      </c>
      <c r="B8" s="20">
        <v>3.925</v>
      </c>
      <c r="C8" s="6">
        <v>4</v>
      </c>
      <c r="D8" s="7" t="s">
        <v>110</v>
      </c>
      <c r="E8" s="8">
        <v>36685</v>
      </c>
      <c r="F8" s="9" t="s">
        <v>146</v>
      </c>
      <c r="G8" s="5">
        <v>2</v>
      </c>
      <c r="H8" s="10">
        <f>SUM(B8*3600)/(C8*60+D8)</f>
        <v>49.92932862190813</v>
      </c>
      <c r="I8" s="11" t="s">
        <v>15</v>
      </c>
      <c r="J8" s="11"/>
      <c r="K8" s="11" t="s">
        <v>314</v>
      </c>
      <c r="L8" s="3"/>
      <c r="M8" s="20">
        <v>3.925</v>
      </c>
      <c r="N8" s="22">
        <v>4</v>
      </c>
      <c r="O8" s="23" t="s">
        <v>142</v>
      </c>
      <c r="P8" s="24" t="s">
        <v>546</v>
      </c>
      <c r="Q8" s="25" t="s">
        <v>548</v>
      </c>
      <c r="R8" s="26">
        <v>3</v>
      </c>
      <c r="S8" s="27">
        <f>SUM(M8*3600)/(N8*60+O8)</f>
        <v>51.56934306569343</v>
      </c>
      <c r="T8" s="28" t="s">
        <v>14</v>
      </c>
      <c r="U8" s="6"/>
      <c r="V8" s="3">
        <v>188</v>
      </c>
      <c r="W8" s="4"/>
      <c r="X8" s="3"/>
      <c r="Y8" s="3"/>
      <c r="Z8" s="3"/>
      <c r="AA8" s="3"/>
      <c r="AB8" s="3"/>
      <c r="AC8" s="3"/>
      <c r="AD8" s="3"/>
      <c r="AE8" s="3"/>
    </row>
    <row r="9" spans="1:31" s="5" customFormat="1" ht="11.25" customHeight="1">
      <c r="A9" s="6" t="s">
        <v>622</v>
      </c>
      <c r="B9" s="15">
        <v>9.163</v>
      </c>
      <c r="C9" s="6"/>
      <c r="D9" s="7"/>
      <c r="E9" s="8"/>
      <c r="F9" s="9"/>
      <c r="H9" s="10"/>
      <c r="I9" s="11"/>
      <c r="J9" s="11"/>
      <c r="K9" s="11" t="s">
        <v>147</v>
      </c>
      <c r="L9" s="3"/>
      <c r="M9" s="15">
        <v>9.163</v>
      </c>
      <c r="N9" s="6">
        <v>9</v>
      </c>
      <c r="O9" s="7" t="s">
        <v>61</v>
      </c>
      <c r="P9" s="8">
        <v>32340</v>
      </c>
      <c r="Q9" s="9" t="s">
        <v>57</v>
      </c>
      <c r="S9" s="10">
        <f>SUM(M9*3600)/(N9*60+O9)</f>
        <v>59.976000000000006</v>
      </c>
      <c r="T9" s="11" t="s">
        <v>3</v>
      </c>
      <c r="U9" s="6"/>
      <c r="V9" s="3">
        <v>189</v>
      </c>
      <c r="W9" s="4"/>
      <c r="X9" s="3"/>
      <c r="Y9" s="3"/>
      <c r="Z9" s="3"/>
      <c r="AA9" s="3"/>
      <c r="AB9" s="3"/>
      <c r="AC9" s="3"/>
      <c r="AD9" s="3"/>
      <c r="AE9" s="3"/>
    </row>
    <row r="10" spans="1:31" s="5" customFormat="1" ht="11.25" customHeight="1">
      <c r="A10" s="6" t="s">
        <v>622</v>
      </c>
      <c r="B10" s="15">
        <v>13.35</v>
      </c>
      <c r="C10" s="6">
        <v>17</v>
      </c>
      <c r="D10" s="7" t="s">
        <v>116</v>
      </c>
      <c r="E10" s="8" t="s">
        <v>380</v>
      </c>
      <c r="F10" s="9" t="s">
        <v>381</v>
      </c>
      <c r="G10" s="5">
        <v>1</v>
      </c>
      <c r="H10" s="10">
        <f>SUM(B10*3600)/(C10*60+D10)</f>
        <v>46.21153846153846</v>
      </c>
      <c r="I10" s="11" t="s">
        <v>38</v>
      </c>
      <c r="J10" s="11"/>
      <c r="K10" s="11" t="s">
        <v>156</v>
      </c>
      <c r="L10" s="3"/>
      <c r="M10" s="15">
        <v>13.35</v>
      </c>
      <c r="N10" s="6"/>
      <c r="O10" s="7"/>
      <c r="P10" s="8"/>
      <c r="Q10" s="9"/>
      <c r="S10" s="10"/>
      <c r="T10" s="11"/>
      <c r="U10" s="6"/>
      <c r="V10" s="3">
        <v>190</v>
      </c>
      <c r="W10" s="4"/>
      <c r="X10" s="3"/>
      <c r="Y10" s="3"/>
      <c r="Z10" s="3"/>
      <c r="AA10" s="3"/>
      <c r="AB10" s="3"/>
      <c r="AC10" s="3"/>
      <c r="AD10" s="3"/>
      <c r="AE10" s="3"/>
    </row>
    <row r="11" spans="1:31" s="5" customFormat="1" ht="11.25" customHeight="1">
      <c r="A11" s="6" t="s">
        <v>622</v>
      </c>
      <c r="B11" s="15">
        <v>20.538</v>
      </c>
      <c r="C11" s="6">
        <v>20</v>
      </c>
      <c r="D11" s="7" t="s">
        <v>69</v>
      </c>
      <c r="E11" s="8">
        <v>32340</v>
      </c>
      <c r="F11" s="9" t="s">
        <v>57</v>
      </c>
      <c r="H11" s="10">
        <f>SUM(B11*3600)/(C11*60+D11)</f>
        <v>60.11121951219513</v>
      </c>
      <c r="I11" s="11" t="s">
        <v>3</v>
      </c>
      <c r="J11" s="11"/>
      <c r="K11" s="11" t="s">
        <v>148</v>
      </c>
      <c r="L11" s="3"/>
      <c r="M11" s="15">
        <v>20.538</v>
      </c>
      <c r="N11" s="6">
        <v>21</v>
      </c>
      <c r="O11" s="7" t="s">
        <v>59</v>
      </c>
      <c r="P11" s="8">
        <v>35159</v>
      </c>
      <c r="Q11" s="9" t="s">
        <v>57</v>
      </c>
      <c r="S11" s="10">
        <f>SUM(M11*3600)/(N11*60+O11)</f>
        <v>56.26849315068493</v>
      </c>
      <c r="T11" s="11" t="s">
        <v>13</v>
      </c>
      <c r="U11" s="6"/>
      <c r="V11" s="3">
        <v>191</v>
      </c>
      <c r="W11" s="4"/>
      <c r="X11" s="3"/>
      <c r="Y11" s="3"/>
      <c r="Z11" s="3"/>
      <c r="AA11" s="3"/>
      <c r="AB11" s="3"/>
      <c r="AC11" s="3"/>
      <c r="AD11" s="3"/>
      <c r="AE11" s="3"/>
    </row>
    <row r="12" spans="1:31" s="5" customFormat="1" ht="11.25" customHeight="1">
      <c r="A12" s="6" t="s">
        <v>622</v>
      </c>
      <c r="B12" s="20">
        <v>20.538</v>
      </c>
      <c r="C12" s="6">
        <v>20</v>
      </c>
      <c r="D12" s="7" t="s">
        <v>96</v>
      </c>
      <c r="E12" s="8" t="s">
        <v>587</v>
      </c>
      <c r="F12" s="9" t="s">
        <v>588</v>
      </c>
      <c r="G12" s="5">
        <v>1</v>
      </c>
      <c r="H12" s="10">
        <f>SUM(B12*3600)/(C12*60+D12)</f>
        <v>59.196797437950366</v>
      </c>
      <c r="I12" s="11" t="s">
        <v>11</v>
      </c>
      <c r="J12" s="11"/>
      <c r="K12" s="11" t="s">
        <v>314</v>
      </c>
      <c r="L12" s="3"/>
      <c r="M12" s="20">
        <v>20.54</v>
      </c>
      <c r="N12" s="6">
        <v>20</v>
      </c>
      <c r="O12" s="7" t="s">
        <v>75</v>
      </c>
      <c r="P12" s="8" t="s">
        <v>451</v>
      </c>
      <c r="Q12" s="9" t="s">
        <v>244</v>
      </c>
      <c r="R12" s="5">
        <v>2</v>
      </c>
      <c r="S12" s="10">
        <f>SUM((M12*3600)/((N12*60)+(O12)))</f>
        <v>60.313213703099514</v>
      </c>
      <c r="T12" s="11" t="s">
        <v>2</v>
      </c>
      <c r="U12" s="6"/>
      <c r="V12" s="3">
        <v>192</v>
      </c>
      <c r="W12" s="4"/>
      <c r="X12" s="3"/>
      <c r="Y12" s="3"/>
      <c r="Z12" s="3"/>
      <c r="AA12" s="3"/>
      <c r="AB12" s="3"/>
      <c r="AC12" s="3"/>
      <c r="AD12" s="3"/>
      <c r="AE12" s="3"/>
    </row>
    <row r="13" spans="1:31" s="5" customFormat="1" ht="11.25" customHeight="1">
      <c r="A13" s="6" t="s">
        <v>622</v>
      </c>
      <c r="B13" s="15">
        <v>33.663</v>
      </c>
      <c r="C13" s="6">
        <v>29</v>
      </c>
      <c r="D13" s="7" t="s">
        <v>76</v>
      </c>
      <c r="E13" s="8">
        <v>32865</v>
      </c>
      <c r="F13" s="9" t="s">
        <v>57</v>
      </c>
      <c r="H13" s="10">
        <f>SUM(B13*3600)/(C13*60+D13)</f>
        <v>67.70212290502792</v>
      </c>
      <c r="I13" s="11" t="s">
        <v>2</v>
      </c>
      <c r="J13" s="11"/>
      <c r="K13" s="11" t="s">
        <v>150</v>
      </c>
      <c r="L13" s="3"/>
      <c r="M13" s="15">
        <v>33.663</v>
      </c>
      <c r="N13" s="6">
        <v>30</v>
      </c>
      <c r="O13" s="7" t="s">
        <v>97</v>
      </c>
      <c r="P13" s="8">
        <v>32865</v>
      </c>
      <c r="Q13" s="9" t="s">
        <v>57</v>
      </c>
      <c r="S13" s="10">
        <f>SUM(M13*3600)/(N13*60+O13)</f>
        <v>67.326</v>
      </c>
      <c r="T13" s="11" t="s">
        <v>2</v>
      </c>
      <c r="U13" s="6"/>
      <c r="V13" s="3">
        <v>193</v>
      </c>
      <c r="W13" s="4"/>
      <c r="X13" s="3"/>
      <c r="Y13" s="3"/>
      <c r="Z13" s="3"/>
      <c r="AA13" s="3"/>
      <c r="AB13" s="3"/>
      <c r="AC13" s="3"/>
      <c r="AD13" s="3"/>
      <c r="AE13" s="3"/>
    </row>
    <row r="14" spans="1:31" s="5" customFormat="1" ht="11.25" customHeight="1">
      <c r="A14" s="11" t="s">
        <v>622</v>
      </c>
      <c r="B14" s="20">
        <v>33.66</v>
      </c>
      <c r="C14" s="6">
        <v>33</v>
      </c>
      <c r="D14" s="7" t="s">
        <v>66</v>
      </c>
      <c r="E14" s="8">
        <v>37842</v>
      </c>
      <c r="F14" s="9" t="s">
        <v>353</v>
      </c>
      <c r="G14" s="5">
        <v>5</v>
      </c>
      <c r="H14" s="10">
        <f>SUM((B14*3600)/((C14*60)+(D14)))</f>
        <v>60.95372233400402</v>
      </c>
      <c r="I14" s="11" t="s">
        <v>354</v>
      </c>
      <c r="J14" s="11"/>
      <c r="K14" s="11" t="s">
        <v>62</v>
      </c>
      <c r="L14" s="3"/>
      <c r="M14" s="20">
        <v>33.66</v>
      </c>
      <c r="N14" s="172">
        <v>33</v>
      </c>
      <c r="O14" s="173" t="s">
        <v>56</v>
      </c>
      <c r="P14" s="174" t="s">
        <v>741</v>
      </c>
      <c r="Q14" s="175" t="s">
        <v>742</v>
      </c>
      <c r="R14" s="176">
        <v>5</v>
      </c>
      <c r="S14" s="177">
        <f>SUM((M14*3600)/((N14*60)+(O14)))</f>
        <v>61.01510574018126</v>
      </c>
      <c r="T14" s="179" t="s">
        <v>8</v>
      </c>
      <c r="U14" s="178" t="s">
        <v>593</v>
      </c>
      <c r="V14" s="3">
        <v>194</v>
      </c>
      <c r="W14" s="4"/>
      <c r="X14" s="3"/>
      <c r="Y14" s="3"/>
      <c r="Z14" s="3"/>
      <c r="AA14" s="3"/>
      <c r="AB14" s="3"/>
      <c r="AC14" s="3"/>
      <c r="AD14" s="3"/>
      <c r="AE14" s="3"/>
    </row>
    <row r="15" spans="1:31" s="5" customFormat="1" ht="11.25" customHeight="1">
      <c r="A15" s="6" t="s">
        <v>622</v>
      </c>
      <c r="B15" s="15">
        <v>62.963</v>
      </c>
      <c r="C15" s="6">
        <v>63</v>
      </c>
      <c r="D15" s="7" t="s">
        <v>79</v>
      </c>
      <c r="E15" s="8">
        <v>31610</v>
      </c>
      <c r="F15" s="9" t="s">
        <v>57</v>
      </c>
      <c r="H15" s="10">
        <f>SUM(B15*3600)/(C15*60+D15)</f>
        <v>59.71201264488936</v>
      </c>
      <c r="I15" s="11" t="s">
        <v>18</v>
      </c>
      <c r="J15" s="11"/>
      <c r="K15" s="11" t="s">
        <v>151</v>
      </c>
      <c r="L15" s="3"/>
      <c r="M15" s="15">
        <v>62.963</v>
      </c>
      <c r="N15" s="6">
        <v>63</v>
      </c>
      <c r="O15" s="7" t="s">
        <v>98</v>
      </c>
      <c r="P15" s="8">
        <v>31563</v>
      </c>
      <c r="Q15" s="9" t="s">
        <v>57</v>
      </c>
      <c r="S15" s="10">
        <f>SUM(M15*3600)/(N15*60+O15)</f>
        <v>59.539479905437354</v>
      </c>
      <c r="T15" s="11" t="s">
        <v>26</v>
      </c>
      <c r="U15" s="6"/>
      <c r="V15" s="3">
        <v>195</v>
      </c>
      <c r="W15" s="4"/>
      <c r="X15" s="3"/>
      <c r="Y15" s="3"/>
      <c r="Z15" s="3"/>
      <c r="AA15" s="3"/>
      <c r="AB15" s="3"/>
      <c r="AC15" s="3"/>
      <c r="AD15" s="3"/>
      <c r="AE15" s="3"/>
    </row>
    <row r="16" spans="1:31" s="5" customFormat="1" ht="11.25" customHeight="1">
      <c r="A16" s="6"/>
      <c r="B16" s="15"/>
      <c r="C16" s="6"/>
      <c r="D16" s="7"/>
      <c r="E16" s="8"/>
      <c r="F16" s="9"/>
      <c r="H16" s="10"/>
      <c r="I16" s="11"/>
      <c r="J16" s="11"/>
      <c r="K16" s="11"/>
      <c r="L16" s="3"/>
      <c r="M16" s="13"/>
      <c r="N16" s="6"/>
      <c r="O16" s="7"/>
      <c r="P16" s="8"/>
      <c r="Q16" s="9"/>
      <c r="S16" s="10"/>
      <c r="T16" s="11"/>
      <c r="U16" s="6"/>
      <c r="V16" s="3">
        <v>196</v>
      </c>
      <c r="W16" s="4"/>
      <c r="X16" s="3"/>
      <c r="Y16" s="3"/>
      <c r="Z16" s="3"/>
      <c r="AA16" s="3"/>
      <c r="AB16" s="3"/>
      <c r="AC16" s="3"/>
      <c r="AD16" s="3"/>
      <c r="AE16" s="3"/>
    </row>
    <row r="17" spans="1:31" s="5" customFormat="1" ht="11.25" customHeight="1">
      <c r="A17" s="6"/>
      <c r="B17" s="15"/>
      <c r="C17" s="6"/>
      <c r="D17" s="7"/>
      <c r="E17" s="8"/>
      <c r="F17" s="9"/>
      <c r="H17" s="10"/>
      <c r="I17" s="11"/>
      <c r="J17" s="11"/>
      <c r="K17" s="19" t="s">
        <v>152</v>
      </c>
      <c r="L17" s="2"/>
      <c r="M17" s="17"/>
      <c r="N17" s="6"/>
      <c r="O17" s="7"/>
      <c r="P17" s="8"/>
      <c r="Q17" s="9"/>
      <c r="S17" s="10"/>
      <c r="T17" s="11"/>
      <c r="U17" s="6"/>
      <c r="V17" s="3">
        <v>197</v>
      </c>
      <c r="W17" s="4"/>
      <c r="X17" s="3"/>
      <c r="Y17" s="3"/>
      <c r="Z17" s="3"/>
      <c r="AA17" s="3"/>
      <c r="AB17" s="3"/>
      <c r="AC17" s="3"/>
      <c r="AD17" s="3"/>
      <c r="AE17" s="3"/>
    </row>
    <row r="18" spans="1:31" s="5" customFormat="1" ht="11.25" customHeight="1">
      <c r="A18" s="6" t="s">
        <v>622</v>
      </c>
      <c r="B18" s="15">
        <v>5.238</v>
      </c>
      <c r="C18" s="6">
        <v>5</v>
      </c>
      <c r="D18" s="7" t="s">
        <v>124</v>
      </c>
      <c r="E18" s="8">
        <v>32011</v>
      </c>
      <c r="F18" s="9" t="s">
        <v>57</v>
      </c>
      <c r="H18" s="10">
        <f aca="true" t="shared" si="0" ref="H18:H24">SUM(B18*3600)/(C18*60+D18)</f>
        <v>53.4186968838527</v>
      </c>
      <c r="I18" s="11" t="s">
        <v>10</v>
      </c>
      <c r="J18" s="11"/>
      <c r="K18" s="11" t="s">
        <v>147</v>
      </c>
      <c r="L18" s="3"/>
      <c r="M18" s="15">
        <v>5.238</v>
      </c>
      <c r="N18" s="6">
        <v>5</v>
      </c>
      <c r="O18" s="7" t="s">
        <v>76</v>
      </c>
      <c r="P18" s="8">
        <v>34580</v>
      </c>
      <c r="Q18" s="9" t="s">
        <v>57</v>
      </c>
      <c r="R18" s="5">
        <v>10</v>
      </c>
      <c r="S18" s="10">
        <f>SUM(M18*3600)/(N18*60+O18)</f>
        <v>53.87657142857144</v>
      </c>
      <c r="T18" s="11" t="s">
        <v>24</v>
      </c>
      <c r="U18" s="6"/>
      <c r="V18" s="3">
        <v>198</v>
      </c>
      <c r="W18" s="4"/>
      <c r="X18" s="3"/>
      <c r="Y18" s="3"/>
      <c r="Z18" s="3"/>
      <c r="AA18" s="3"/>
      <c r="AB18" s="3"/>
      <c r="AC18" s="3"/>
      <c r="AD18" s="3"/>
      <c r="AE18" s="3"/>
    </row>
    <row r="19" spans="1:31" s="5" customFormat="1" ht="11.25" customHeight="1">
      <c r="A19" s="6" t="s">
        <v>622</v>
      </c>
      <c r="B19" s="20">
        <v>5.238</v>
      </c>
      <c r="C19" s="6">
        <v>5</v>
      </c>
      <c r="D19" s="7" t="s">
        <v>112</v>
      </c>
      <c r="E19" s="8">
        <v>36685</v>
      </c>
      <c r="F19" s="9" t="s">
        <v>146</v>
      </c>
      <c r="G19" s="5">
        <v>2</v>
      </c>
      <c r="H19" s="10">
        <f t="shared" si="0"/>
        <v>54.65739130434783</v>
      </c>
      <c r="I19" s="11" t="s">
        <v>15</v>
      </c>
      <c r="J19" s="11"/>
      <c r="K19" s="11" t="s">
        <v>314</v>
      </c>
      <c r="L19" s="3"/>
      <c r="M19" s="20">
        <v>5.238</v>
      </c>
      <c r="N19" s="6">
        <v>5</v>
      </c>
      <c r="O19" s="7" t="s">
        <v>108</v>
      </c>
      <c r="P19" s="8" t="s">
        <v>463</v>
      </c>
      <c r="Q19" s="9" t="s">
        <v>162</v>
      </c>
      <c r="R19" s="5">
        <v>1</v>
      </c>
      <c r="S19" s="10">
        <f>SUM(M19*3600)/(N19*60+O19)</f>
        <v>56.62702702702703</v>
      </c>
      <c r="T19" s="11" t="s">
        <v>464</v>
      </c>
      <c r="U19" s="6"/>
      <c r="V19" s="3">
        <v>199</v>
      </c>
      <c r="W19" s="4"/>
      <c r="X19" s="3"/>
      <c r="Y19" s="3"/>
      <c r="Z19" s="3"/>
      <c r="AA19" s="3"/>
      <c r="AB19" s="3"/>
      <c r="AC19" s="3"/>
      <c r="AD19" s="3"/>
      <c r="AE19" s="3"/>
    </row>
    <row r="20" spans="1:31" s="5" customFormat="1" ht="11.25" customHeight="1">
      <c r="A20" s="6" t="s">
        <v>622</v>
      </c>
      <c r="B20" s="15">
        <v>9.43</v>
      </c>
      <c r="C20" s="6">
        <v>11</v>
      </c>
      <c r="D20" s="7" t="s">
        <v>110</v>
      </c>
      <c r="E20" s="8">
        <v>37457</v>
      </c>
      <c r="F20" s="9" t="s">
        <v>57</v>
      </c>
      <c r="G20" s="5">
        <v>10</v>
      </c>
      <c r="H20" s="10">
        <f t="shared" si="0"/>
        <v>48.29018492176387</v>
      </c>
      <c r="I20" s="11" t="s">
        <v>1</v>
      </c>
      <c r="J20" s="11"/>
      <c r="K20" s="11" t="s">
        <v>156</v>
      </c>
      <c r="L20" s="3"/>
      <c r="M20" s="15">
        <v>9.43</v>
      </c>
      <c r="N20" s="6"/>
      <c r="O20" s="7"/>
      <c r="P20" s="8"/>
      <c r="Q20" s="9"/>
      <c r="S20" s="10"/>
      <c r="T20" s="11"/>
      <c r="U20" s="6"/>
      <c r="V20" s="3">
        <v>200</v>
      </c>
      <c r="W20" s="4"/>
      <c r="X20" s="3"/>
      <c r="Y20" s="3"/>
      <c r="Z20" s="3"/>
      <c r="AA20" s="3"/>
      <c r="AB20" s="3"/>
      <c r="AC20" s="3"/>
      <c r="AD20" s="3"/>
      <c r="AE20" s="3"/>
    </row>
    <row r="21" spans="1:31" s="5" customFormat="1" ht="11.25" customHeight="1">
      <c r="A21" s="6" t="s">
        <v>622</v>
      </c>
      <c r="B21" s="20">
        <v>9.43</v>
      </c>
      <c r="C21" s="6">
        <v>10</v>
      </c>
      <c r="D21" s="7" t="s">
        <v>122</v>
      </c>
      <c r="E21" s="8" t="s">
        <v>544</v>
      </c>
      <c r="F21" s="9" t="s">
        <v>547</v>
      </c>
      <c r="G21" s="5">
        <v>2</v>
      </c>
      <c r="H21" s="10">
        <f t="shared" si="0"/>
        <v>52.388888888888886</v>
      </c>
      <c r="I21" s="11" t="s">
        <v>14</v>
      </c>
      <c r="J21" s="11"/>
      <c r="K21" s="11" t="s">
        <v>314</v>
      </c>
      <c r="L21" s="3"/>
      <c r="M21" s="20">
        <v>9.43</v>
      </c>
      <c r="N21" s="6"/>
      <c r="O21" s="7"/>
      <c r="P21" s="8"/>
      <c r="Q21" s="9"/>
      <c r="S21" s="10"/>
      <c r="T21" s="11"/>
      <c r="U21" s="6"/>
      <c r="V21" s="3">
        <v>201</v>
      </c>
      <c r="W21" s="4"/>
      <c r="X21" s="3"/>
      <c r="Y21" s="3"/>
      <c r="Z21" s="3"/>
      <c r="AA21" s="3"/>
      <c r="AB21" s="3"/>
      <c r="AC21" s="3"/>
      <c r="AD21" s="3"/>
      <c r="AE21" s="3"/>
    </row>
    <row r="22" spans="1:31" s="5" customFormat="1" ht="11.25" customHeight="1">
      <c r="A22" s="6" t="s">
        <v>622</v>
      </c>
      <c r="B22" s="15">
        <v>16.613</v>
      </c>
      <c r="C22" s="6">
        <v>15</v>
      </c>
      <c r="D22" s="7" t="s">
        <v>96</v>
      </c>
      <c r="E22" s="8">
        <v>31332</v>
      </c>
      <c r="F22" s="9" t="s">
        <v>57</v>
      </c>
      <c r="H22" s="10">
        <f t="shared" si="0"/>
        <v>63.020864067439405</v>
      </c>
      <c r="I22" s="11" t="s">
        <v>28</v>
      </c>
      <c r="J22" s="11"/>
      <c r="K22" s="11" t="s">
        <v>148</v>
      </c>
      <c r="L22" s="3"/>
      <c r="M22" s="15">
        <v>16.613</v>
      </c>
      <c r="N22" s="6">
        <v>17</v>
      </c>
      <c r="O22" s="7" t="s">
        <v>61</v>
      </c>
      <c r="P22" s="8">
        <v>32467</v>
      </c>
      <c r="Q22" s="9" t="s">
        <v>57</v>
      </c>
      <c r="S22" s="10">
        <f>SUM(M22*3600)/(N22*60+O22)</f>
        <v>58.06485436893203</v>
      </c>
      <c r="T22" s="11" t="s">
        <v>11</v>
      </c>
      <c r="U22" s="6"/>
      <c r="V22" s="3">
        <v>202</v>
      </c>
      <c r="W22" s="4"/>
      <c r="X22" s="3"/>
      <c r="Y22" s="3"/>
      <c r="Z22" s="3"/>
      <c r="AA22" s="3"/>
      <c r="AB22" s="3"/>
      <c r="AC22" s="3"/>
      <c r="AD22" s="3"/>
      <c r="AE22" s="3"/>
    </row>
    <row r="23" spans="1:31" s="5" customFormat="1" ht="11.25" customHeight="1">
      <c r="A23" s="6" t="s">
        <v>622</v>
      </c>
      <c r="B23" s="20">
        <v>16.613</v>
      </c>
      <c r="C23" s="6">
        <v>15</v>
      </c>
      <c r="D23" s="7">
        <v>36</v>
      </c>
      <c r="E23" s="8">
        <v>33892</v>
      </c>
      <c r="F23" s="9" t="s">
        <v>153</v>
      </c>
      <c r="G23" s="5">
        <v>4</v>
      </c>
      <c r="H23" s="10">
        <f t="shared" si="0"/>
        <v>63.896153846153844</v>
      </c>
      <c r="I23" s="11" t="s">
        <v>14</v>
      </c>
      <c r="J23" s="11"/>
      <c r="K23" s="11" t="s">
        <v>314</v>
      </c>
      <c r="L23" s="3"/>
      <c r="M23" s="20">
        <v>16.613</v>
      </c>
      <c r="N23" s="6">
        <v>17</v>
      </c>
      <c r="O23" s="7" t="s">
        <v>142</v>
      </c>
      <c r="P23" s="8" t="s">
        <v>577</v>
      </c>
      <c r="Q23" s="9" t="s">
        <v>490</v>
      </c>
      <c r="R23" s="5">
        <v>2</v>
      </c>
      <c r="S23" s="10">
        <f>SUM((M23*3600)/((N23*60)+(O23)))</f>
        <v>56.74269449715369</v>
      </c>
      <c r="T23" s="11" t="s">
        <v>8</v>
      </c>
      <c r="U23" s="6"/>
      <c r="V23" s="3">
        <v>203</v>
      </c>
      <c r="W23" s="4"/>
      <c r="X23" s="3"/>
      <c r="Y23" s="3"/>
      <c r="Z23" s="3"/>
      <c r="AA23" s="3"/>
      <c r="AB23" s="3"/>
      <c r="AC23" s="3"/>
      <c r="AD23" s="3"/>
      <c r="AE23" s="3"/>
    </row>
    <row r="24" spans="1:31" s="5" customFormat="1" ht="11.25" customHeight="1">
      <c r="A24" s="6" t="s">
        <v>622</v>
      </c>
      <c r="B24" s="15">
        <v>29.738</v>
      </c>
      <c r="C24" s="6">
        <v>29</v>
      </c>
      <c r="D24" s="7" t="s">
        <v>112</v>
      </c>
      <c r="E24" s="8">
        <v>33488</v>
      </c>
      <c r="F24" s="9" t="s">
        <v>57</v>
      </c>
      <c r="H24" s="10">
        <f t="shared" si="0"/>
        <v>59.97579831932773</v>
      </c>
      <c r="I24" s="11" t="s">
        <v>1</v>
      </c>
      <c r="J24" s="11"/>
      <c r="K24" s="11" t="s">
        <v>150</v>
      </c>
      <c r="L24" s="3"/>
      <c r="M24" s="15">
        <v>29.738</v>
      </c>
      <c r="N24" s="6"/>
      <c r="O24" s="7"/>
      <c r="P24" s="8"/>
      <c r="Q24" s="9"/>
      <c r="S24" s="10"/>
      <c r="T24" s="11"/>
      <c r="U24" s="6"/>
      <c r="V24" s="3">
        <v>204</v>
      </c>
      <c r="W24" s="4"/>
      <c r="X24" s="3"/>
      <c r="Y24" s="3"/>
      <c r="Z24" s="3"/>
      <c r="AA24" s="3"/>
      <c r="AB24" s="3"/>
      <c r="AC24" s="3"/>
      <c r="AD24" s="3"/>
      <c r="AE24" s="3"/>
    </row>
    <row r="25" spans="1:31" s="5" customFormat="1" ht="11.25" customHeight="1">
      <c r="A25" s="6"/>
      <c r="B25" s="15"/>
      <c r="C25" s="6"/>
      <c r="D25" s="7"/>
      <c r="E25" s="8"/>
      <c r="F25" s="9"/>
      <c r="H25" s="10"/>
      <c r="I25" s="11"/>
      <c r="J25" s="11"/>
      <c r="K25" s="11"/>
      <c r="L25" s="3"/>
      <c r="M25" s="15"/>
      <c r="N25" s="6"/>
      <c r="O25" s="7"/>
      <c r="P25" s="8"/>
      <c r="Q25" s="9"/>
      <c r="S25" s="10"/>
      <c r="T25" s="11"/>
      <c r="U25" s="6"/>
      <c r="V25" s="3">
        <v>205</v>
      </c>
      <c r="W25" s="4"/>
      <c r="X25" s="3"/>
      <c r="Y25" s="3"/>
      <c r="Z25" s="3"/>
      <c r="AA25" s="3"/>
      <c r="AB25" s="3"/>
      <c r="AC25" s="3"/>
      <c r="AD25" s="3"/>
      <c r="AE25" s="3"/>
    </row>
    <row r="26" spans="1:31" s="5" customFormat="1" ht="11.25" customHeight="1">
      <c r="A26" s="6"/>
      <c r="B26" s="15"/>
      <c r="C26" s="6"/>
      <c r="D26" s="7"/>
      <c r="E26" s="8"/>
      <c r="F26" s="9"/>
      <c r="H26" s="10"/>
      <c r="I26" s="11"/>
      <c r="J26" s="11"/>
      <c r="K26" s="19" t="s">
        <v>154</v>
      </c>
      <c r="L26" s="2"/>
      <c r="M26" s="15"/>
      <c r="N26" s="6"/>
      <c r="O26" s="7"/>
      <c r="P26" s="8"/>
      <c r="Q26" s="9"/>
      <c r="S26" s="10"/>
      <c r="T26" s="11"/>
      <c r="U26" s="6"/>
      <c r="V26" s="3">
        <v>206</v>
      </c>
      <c r="W26" s="4"/>
      <c r="X26" s="3"/>
      <c r="Y26" s="3"/>
      <c r="Z26" s="3"/>
      <c r="AA26" s="3"/>
      <c r="AB26" s="3"/>
      <c r="AC26" s="3"/>
      <c r="AD26" s="3"/>
      <c r="AE26" s="3"/>
    </row>
    <row r="27" spans="1:31" s="5" customFormat="1" ht="11.25" customHeight="1">
      <c r="A27" s="6" t="s">
        <v>622</v>
      </c>
      <c r="B27" s="15">
        <v>4.19</v>
      </c>
      <c r="C27" s="6">
        <v>5</v>
      </c>
      <c r="D27" s="7" t="s">
        <v>155</v>
      </c>
      <c r="E27" s="8">
        <v>32011</v>
      </c>
      <c r="F27" s="9" t="s">
        <v>57</v>
      </c>
      <c r="H27" s="10">
        <f>SUM(B27*3600)/(C27*60+D27)</f>
        <v>47.88571428571429</v>
      </c>
      <c r="I27" s="11" t="s">
        <v>10</v>
      </c>
      <c r="J27" s="11"/>
      <c r="K27" s="11" t="s">
        <v>156</v>
      </c>
      <c r="L27" s="3"/>
      <c r="M27" s="15">
        <v>4.19</v>
      </c>
      <c r="N27" s="6"/>
      <c r="O27" s="7"/>
      <c r="P27" s="8"/>
      <c r="Q27" s="9"/>
      <c r="S27" s="10"/>
      <c r="T27" s="11"/>
      <c r="U27" s="6"/>
      <c r="V27" s="3">
        <v>207</v>
      </c>
      <c r="W27" s="4"/>
      <c r="X27" s="3"/>
      <c r="Y27" s="3"/>
      <c r="Z27" s="3"/>
      <c r="AA27" s="3"/>
      <c r="AB27" s="3"/>
      <c r="AC27" s="3"/>
      <c r="AD27" s="3"/>
      <c r="AE27" s="3"/>
    </row>
    <row r="28" spans="1:31" s="5" customFormat="1" ht="11.25" customHeight="1">
      <c r="A28" s="6" t="s">
        <v>622</v>
      </c>
      <c r="B28" s="15">
        <v>4.19</v>
      </c>
      <c r="C28" s="6">
        <v>5</v>
      </c>
      <c r="D28" s="7" t="s">
        <v>157</v>
      </c>
      <c r="E28" s="8">
        <v>36685</v>
      </c>
      <c r="F28" s="9" t="s">
        <v>146</v>
      </c>
      <c r="G28" s="5">
        <v>2</v>
      </c>
      <c r="H28" s="10">
        <f>SUM(B28*3600)/(C28*60+D28)</f>
        <v>48.346153846153854</v>
      </c>
      <c r="I28" s="11" t="s">
        <v>15</v>
      </c>
      <c r="J28" s="11"/>
      <c r="K28" s="11" t="s">
        <v>314</v>
      </c>
      <c r="L28" s="3"/>
      <c r="M28" s="15">
        <v>4.19</v>
      </c>
      <c r="N28" s="6">
        <v>5</v>
      </c>
      <c r="O28" s="7">
        <v>18</v>
      </c>
      <c r="P28" s="8">
        <v>33892</v>
      </c>
      <c r="Q28" s="9" t="s">
        <v>158</v>
      </c>
      <c r="R28" s="5">
        <v>2</v>
      </c>
      <c r="S28" s="10">
        <f>SUM(M28*3600)/(N28*60+O28)</f>
        <v>47.43396226415095</v>
      </c>
      <c r="T28" s="11" t="s">
        <v>14</v>
      </c>
      <c r="U28" s="6"/>
      <c r="V28" s="3">
        <v>208</v>
      </c>
      <c r="W28" s="4"/>
      <c r="X28" s="3"/>
      <c r="Y28" s="3"/>
      <c r="Z28" s="3"/>
      <c r="AA28" s="3"/>
      <c r="AB28" s="3"/>
      <c r="AC28" s="3"/>
      <c r="AD28" s="3"/>
      <c r="AE28" s="3"/>
    </row>
    <row r="29" spans="1:31" s="5" customFormat="1" ht="11.25" customHeight="1">
      <c r="A29" s="6" t="s">
        <v>622</v>
      </c>
      <c r="B29" s="15">
        <v>11.375</v>
      </c>
      <c r="C29" s="6"/>
      <c r="D29" s="7"/>
      <c r="E29" s="8"/>
      <c r="F29" s="9"/>
      <c r="H29" s="10"/>
      <c r="I29" s="11"/>
      <c r="J29" s="11"/>
      <c r="K29" s="11" t="s">
        <v>148</v>
      </c>
      <c r="L29" s="3"/>
      <c r="M29" s="15">
        <v>11.375</v>
      </c>
      <c r="N29" s="6">
        <v>12</v>
      </c>
      <c r="O29" s="7" t="s">
        <v>159</v>
      </c>
      <c r="P29" s="8">
        <v>33486</v>
      </c>
      <c r="Q29" s="9" t="s">
        <v>57</v>
      </c>
      <c r="S29" s="10">
        <f>SUM(M29*3600)/(N29*60+O29)</f>
        <v>55.86630286493861</v>
      </c>
      <c r="T29" s="11" t="s">
        <v>1</v>
      </c>
      <c r="U29" s="6"/>
      <c r="V29" s="3">
        <v>209</v>
      </c>
      <c r="W29" s="4"/>
      <c r="X29" s="3"/>
      <c r="Y29" s="3"/>
      <c r="Z29" s="3"/>
      <c r="AA29" s="3"/>
      <c r="AB29" s="3"/>
      <c r="AC29" s="3"/>
      <c r="AD29" s="3"/>
      <c r="AE29" s="3"/>
    </row>
    <row r="30" spans="1:31" s="5" customFormat="1" ht="11.25" customHeight="1">
      <c r="A30" s="6" t="s">
        <v>622</v>
      </c>
      <c r="B30" s="15">
        <v>24.5</v>
      </c>
      <c r="C30" s="6"/>
      <c r="D30" s="7"/>
      <c r="E30" s="8"/>
      <c r="F30" s="9"/>
      <c r="H30" s="10"/>
      <c r="I30" s="11"/>
      <c r="J30" s="11"/>
      <c r="K30" s="11" t="s">
        <v>150</v>
      </c>
      <c r="L30" s="3"/>
      <c r="M30" s="15">
        <v>24.5</v>
      </c>
      <c r="N30" s="6">
        <v>27</v>
      </c>
      <c r="O30" s="7" t="s">
        <v>140</v>
      </c>
      <c r="P30" s="8">
        <v>32340</v>
      </c>
      <c r="Q30" s="9" t="s">
        <v>57</v>
      </c>
      <c r="S30" s="10">
        <f>SUM(M30*3600)/(N30*60+O30)</f>
        <v>53.61702127659574</v>
      </c>
      <c r="T30" s="11" t="s">
        <v>3</v>
      </c>
      <c r="U30" s="6"/>
      <c r="V30" s="3">
        <v>210</v>
      </c>
      <c r="W30" s="4"/>
      <c r="X30" s="3"/>
      <c r="Y30" s="3"/>
      <c r="Z30" s="3"/>
      <c r="AA30" s="3"/>
      <c r="AB30" s="3"/>
      <c r="AC30" s="3"/>
      <c r="AD30" s="3"/>
      <c r="AE30" s="3"/>
    </row>
    <row r="31" spans="1:31" s="5" customFormat="1" ht="11.25" customHeight="1">
      <c r="A31" s="33"/>
      <c r="B31" s="34"/>
      <c r="C31" s="33"/>
      <c r="D31" s="30"/>
      <c r="E31" s="31"/>
      <c r="F31" s="35"/>
      <c r="G31" s="32"/>
      <c r="H31" s="38"/>
      <c r="I31" s="36"/>
      <c r="J31" s="36"/>
      <c r="K31" s="11"/>
      <c r="L31" s="3"/>
      <c r="M31" s="34"/>
      <c r="N31" s="33"/>
      <c r="O31" s="30"/>
      <c r="P31" s="31"/>
      <c r="Q31" s="35"/>
      <c r="R31" s="32"/>
      <c r="S31" s="38"/>
      <c r="T31" s="36"/>
      <c r="U31" s="33"/>
      <c r="V31" s="3">
        <v>211</v>
      </c>
      <c r="W31" s="4"/>
      <c r="X31" s="3"/>
      <c r="Y31" s="3"/>
      <c r="Z31" s="3"/>
      <c r="AA31" s="3"/>
      <c r="AB31" s="3"/>
      <c r="AC31" s="3"/>
      <c r="AD31" s="3"/>
      <c r="AE31" s="3"/>
    </row>
    <row r="32" spans="1:31" s="29" customFormat="1" ht="11.25" customHeight="1">
      <c r="A32" s="6"/>
      <c r="B32" s="15"/>
      <c r="C32" s="6"/>
      <c r="D32" s="7"/>
      <c r="E32" s="8"/>
      <c r="F32" s="9"/>
      <c r="G32" s="5"/>
      <c r="H32" s="10"/>
      <c r="I32" s="11"/>
      <c r="J32" s="11"/>
      <c r="K32" s="19" t="s">
        <v>160</v>
      </c>
      <c r="L32" s="2"/>
      <c r="M32" s="15"/>
      <c r="N32" s="6"/>
      <c r="O32" s="7"/>
      <c r="P32" s="8"/>
      <c r="Q32" s="9"/>
      <c r="R32" s="5"/>
      <c r="S32" s="10"/>
      <c r="T32" s="11"/>
      <c r="U32" s="6"/>
      <c r="V32" s="3">
        <v>212</v>
      </c>
      <c r="W32" s="4"/>
      <c r="X32" s="4"/>
      <c r="Y32" s="4"/>
      <c r="Z32" s="4"/>
      <c r="AA32" s="4"/>
      <c r="AB32" s="4"/>
      <c r="AC32" s="4"/>
      <c r="AD32" s="4"/>
      <c r="AE32" s="4"/>
    </row>
    <row r="33" spans="1:31" s="5" customFormat="1" ht="11.25" customHeight="1">
      <c r="A33" s="6" t="s">
        <v>622</v>
      </c>
      <c r="B33" s="15">
        <v>7.188</v>
      </c>
      <c r="C33" s="6">
        <v>8</v>
      </c>
      <c r="D33" s="7" t="s">
        <v>129</v>
      </c>
      <c r="E33" s="8">
        <v>32011</v>
      </c>
      <c r="F33" s="9" t="s">
        <v>57</v>
      </c>
      <c r="H33" s="10">
        <f>SUM(B33*3600)/(C33*60+D33)</f>
        <v>48.6406015037594</v>
      </c>
      <c r="I33" s="11" t="s">
        <v>10</v>
      </c>
      <c r="J33" s="11"/>
      <c r="K33" s="11" t="s">
        <v>148</v>
      </c>
      <c r="L33" s="3"/>
      <c r="M33" s="15">
        <v>7.188</v>
      </c>
      <c r="P33" s="37"/>
      <c r="S33" s="14"/>
      <c r="U33" s="6"/>
      <c r="V33" s="3">
        <v>213</v>
      </c>
      <c r="W33" s="4"/>
      <c r="X33" s="3"/>
      <c r="Y33" s="3"/>
      <c r="Z33" s="3"/>
      <c r="AA33" s="3"/>
      <c r="AB33" s="3"/>
      <c r="AC33" s="3"/>
      <c r="AD33" s="3"/>
      <c r="AE33" s="3"/>
    </row>
    <row r="34" spans="1:31" s="5" customFormat="1" ht="11.25" customHeight="1">
      <c r="A34" s="6" t="s">
        <v>622</v>
      </c>
      <c r="B34" s="20">
        <v>7.188</v>
      </c>
      <c r="C34" s="6">
        <v>9</v>
      </c>
      <c r="D34" s="7">
        <v>25</v>
      </c>
      <c r="E34" s="8">
        <v>29493</v>
      </c>
      <c r="F34" s="9" t="s">
        <v>161</v>
      </c>
      <c r="G34" s="5">
        <v>5</v>
      </c>
      <c r="H34" s="10">
        <f>SUM(B34*3600)/(C34*60+D34)</f>
        <v>45.79964601769911</v>
      </c>
      <c r="I34" s="11" t="s">
        <v>15</v>
      </c>
      <c r="J34" s="11"/>
      <c r="K34" s="11" t="s">
        <v>114</v>
      </c>
      <c r="L34" s="3"/>
      <c r="M34" s="20">
        <v>7.188</v>
      </c>
      <c r="N34" s="6"/>
      <c r="O34" s="7"/>
      <c r="P34" s="8"/>
      <c r="Q34" s="9"/>
      <c r="S34" s="10"/>
      <c r="T34" s="11"/>
      <c r="U34" s="6"/>
      <c r="V34" s="3">
        <v>214</v>
      </c>
      <c r="W34" s="4"/>
      <c r="X34" s="3"/>
      <c r="Y34" s="3"/>
      <c r="Z34" s="3"/>
      <c r="AA34" s="3"/>
      <c r="AB34" s="3"/>
      <c r="AC34" s="3"/>
      <c r="AD34" s="3"/>
      <c r="AE34" s="3"/>
    </row>
    <row r="35" spans="1:31" s="5" customFormat="1" ht="11.25" customHeight="1">
      <c r="A35" s="6" t="s">
        <v>622</v>
      </c>
      <c r="B35" s="20">
        <v>7.188</v>
      </c>
      <c r="C35" s="6">
        <v>10</v>
      </c>
      <c r="D35" s="7" t="s">
        <v>117</v>
      </c>
      <c r="E35" s="8">
        <v>37120</v>
      </c>
      <c r="F35" s="9" t="s">
        <v>312</v>
      </c>
      <c r="G35" s="5">
        <v>2</v>
      </c>
      <c r="H35" s="10">
        <f>SUM(B35*3600)/(C35*60+D35)</f>
        <v>42.91343283582089</v>
      </c>
      <c r="I35" s="11" t="s">
        <v>1</v>
      </c>
      <c r="J35" s="11"/>
      <c r="K35" s="11" t="s">
        <v>314</v>
      </c>
      <c r="L35" s="3"/>
      <c r="M35" s="20">
        <v>7.188</v>
      </c>
      <c r="N35" s="6">
        <v>9</v>
      </c>
      <c r="O35" s="7" t="s">
        <v>126</v>
      </c>
      <c r="P35" s="8">
        <v>33891</v>
      </c>
      <c r="Q35" s="9" t="s">
        <v>162</v>
      </c>
      <c r="R35" s="5">
        <v>1</v>
      </c>
      <c r="S35" s="10">
        <f>SUM(M33*3600)/(N35*60+O35)</f>
        <v>47.13442622950819</v>
      </c>
      <c r="T35" s="11" t="s">
        <v>14</v>
      </c>
      <c r="U35" s="6"/>
      <c r="V35" s="3">
        <v>215</v>
      </c>
      <c r="W35" s="4"/>
      <c r="X35" s="3"/>
      <c r="Y35" s="3"/>
      <c r="Z35" s="3"/>
      <c r="AA35" s="3"/>
      <c r="AB35" s="3"/>
      <c r="AC35" s="3"/>
      <c r="AD35" s="3"/>
      <c r="AE35" s="3"/>
    </row>
    <row r="36" spans="1:31" s="5" customFormat="1" ht="11.25" customHeight="1">
      <c r="A36" s="33"/>
      <c r="B36" s="34"/>
      <c r="C36" s="33"/>
      <c r="D36" s="30"/>
      <c r="E36" s="31"/>
      <c r="F36" s="35"/>
      <c r="G36" s="32"/>
      <c r="H36" s="38"/>
      <c r="I36" s="36"/>
      <c r="J36" s="36"/>
      <c r="K36" s="11"/>
      <c r="L36" s="3"/>
      <c r="M36" s="34"/>
      <c r="N36" s="33"/>
      <c r="O36" s="30"/>
      <c r="P36" s="31"/>
      <c r="Q36" s="35"/>
      <c r="R36" s="32"/>
      <c r="S36" s="38"/>
      <c r="T36" s="36"/>
      <c r="U36" s="33"/>
      <c r="V36" s="3">
        <v>216</v>
      </c>
      <c r="W36" s="4"/>
      <c r="X36" s="3"/>
      <c r="Y36" s="3"/>
      <c r="Z36" s="3"/>
      <c r="AA36" s="3"/>
      <c r="AB36" s="3"/>
      <c r="AC36" s="3"/>
      <c r="AD36" s="3"/>
      <c r="AE36" s="3"/>
    </row>
    <row r="37" spans="1:31" s="5" customFormat="1" ht="11.25" customHeight="1">
      <c r="A37" s="6"/>
      <c r="B37" s="15"/>
      <c r="C37" s="6"/>
      <c r="D37" s="7"/>
      <c r="E37" s="8"/>
      <c r="F37" s="9"/>
      <c r="H37" s="10"/>
      <c r="I37" s="11"/>
      <c r="J37" s="11"/>
      <c r="K37" s="19" t="s">
        <v>163</v>
      </c>
      <c r="L37" s="2"/>
      <c r="M37" s="15"/>
      <c r="N37" s="6"/>
      <c r="O37" s="7"/>
      <c r="P37" s="8"/>
      <c r="Q37" s="9"/>
      <c r="S37" s="10"/>
      <c r="T37" s="11"/>
      <c r="U37" s="6"/>
      <c r="V37" s="3">
        <v>217</v>
      </c>
      <c r="W37" s="4"/>
      <c r="X37" s="3"/>
      <c r="Y37" s="3"/>
      <c r="Z37" s="3"/>
      <c r="AA37" s="3"/>
      <c r="AB37" s="3"/>
      <c r="AC37" s="3"/>
      <c r="AD37" s="3"/>
      <c r="AE37" s="3"/>
    </row>
    <row r="38" spans="1:31" s="5" customFormat="1" ht="11.25" customHeight="1">
      <c r="A38" s="6" t="s">
        <v>622</v>
      </c>
      <c r="B38" s="15">
        <v>14.175</v>
      </c>
      <c r="C38" s="6">
        <v>13</v>
      </c>
      <c r="D38" s="7" t="s">
        <v>149</v>
      </c>
      <c r="E38" s="8">
        <v>34413</v>
      </c>
      <c r="F38" s="9" t="s">
        <v>57</v>
      </c>
      <c r="H38" s="10">
        <f>SUM(B38*3600)/(C38*60+D38)</f>
        <v>62.92231812577065</v>
      </c>
      <c r="I38" s="11" t="s">
        <v>13</v>
      </c>
      <c r="J38" s="11"/>
      <c r="K38" s="11" t="s">
        <v>150</v>
      </c>
      <c r="L38" s="3"/>
      <c r="M38" s="15">
        <v>14.18</v>
      </c>
      <c r="N38" s="6">
        <v>14</v>
      </c>
      <c r="O38" s="7" t="s">
        <v>140</v>
      </c>
      <c r="P38" s="8">
        <v>34580</v>
      </c>
      <c r="Q38" s="9" t="s">
        <v>57</v>
      </c>
      <c r="R38" s="5">
        <v>10</v>
      </c>
      <c r="S38" s="10">
        <f>SUM(M38*3600)/(N38*60+O38)</f>
        <v>59.015028901734105</v>
      </c>
      <c r="T38" s="11" t="s">
        <v>24</v>
      </c>
      <c r="U38" s="6"/>
      <c r="V38" s="3">
        <v>218</v>
      </c>
      <c r="W38" s="4"/>
      <c r="X38" s="3"/>
      <c r="Y38" s="3"/>
      <c r="Z38" s="3"/>
      <c r="AA38" s="3"/>
      <c r="AB38" s="3"/>
      <c r="AC38" s="3"/>
      <c r="AD38" s="3"/>
      <c r="AE38" s="3"/>
    </row>
    <row r="39" spans="1:31" s="5" customFormat="1" ht="11.25" customHeight="1">
      <c r="A39" s="6" t="s">
        <v>622</v>
      </c>
      <c r="B39" s="20">
        <v>14.175</v>
      </c>
      <c r="C39" s="6">
        <v>13</v>
      </c>
      <c r="D39" s="7" t="s">
        <v>159</v>
      </c>
      <c r="E39" s="8">
        <v>36685</v>
      </c>
      <c r="F39" s="9" t="s">
        <v>139</v>
      </c>
      <c r="G39" s="5">
        <v>2</v>
      </c>
      <c r="H39" s="10">
        <f>SUM(B39*3600)/(C39*60+D39)</f>
        <v>64.35056746532156</v>
      </c>
      <c r="I39" s="11" t="s">
        <v>15</v>
      </c>
      <c r="J39" s="11"/>
      <c r="K39" s="11" t="s">
        <v>314</v>
      </c>
      <c r="L39" s="3"/>
      <c r="M39" s="20">
        <v>14.175</v>
      </c>
      <c r="N39" s="6">
        <v>13</v>
      </c>
      <c r="O39" s="7" t="s">
        <v>81</v>
      </c>
      <c r="P39" s="8" t="s">
        <v>451</v>
      </c>
      <c r="Q39" s="9" t="s">
        <v>244</v>
      </c>
      <c r="R39" s="5">
        <v>2</v>
      </c>
      <c r="S39" s="10">
        <f>SUM((M39*3600)/((N39*60)+(O39)))</f>
        <v>61.7049576783555</v>
      </c>
      <c r="T39" s="11" t="s">
        <v>2</v>
      </c>
      <c r="U39" s="6"/>
      <c r="V39" s="3">
        <v>219</v>
      </c>
      <c r="W39" s="4"/>
      <c r="X39" s="3"/>
      <c r="Y39" s="3"/>
      <c r="Z39" s="3"/>
      <c r="AA39" s="3"/>
      <c r="AB39" s="3"/>
      <c r="AC39" s="3"/>
      <c r="AD39" s="3"/>
      <c r="AE39" s="3"/>
    </row>
    <row r="40" spans="1:31" s="5" customFormat="1" ht="11.25" customHeight="1">
      <c r="A40" s="6"/>
      <c r="B40" s="15"/>
      <c r="C40" s="6"/>
      <c r="D40" s="7"/>
      <c r="E40" s="8"/>
      <c r="F40" s="9"/>
      <c r="H40" s="10"/>
      <c r="I40" s="11"/>
      <c r="J40" s="11"/>
      <c r="K40" s="11"/>
      <c r="L40" s="3"/>
      <c r="M40" s="15"/>
      <c r="N40" s="6"/>
      <c r="O40" s="7"/>
      <c r="P40" s="8"/>
      <c r="Q40" s="9"/>
      <c r="S40" s="10"/>
      <c r="T40" s="11"/>
      <c r="U40" s="6"/>
      <c r="V40" s="3">
        <v>220</v>
      </c>
      <c r="W40" s="4"/>
      <c r="X40" s="3"/>
      <c r="Y40" s="3"/>
      <c r="Z40" s="3"/>
      <c r="AA40" s="3"/>
      <c r="AB40" s="3"/>
      <c r="AC40" s="3"/>
      <c r="AD40" s="3"/>
      <c r="AE40" s="3"/>
    </row>
    <row r="41" spans="1:31" s="5" customFormat="1" ht="11.25" customHeight="1">
      <c r="A41" s="6" t="s">
        <v>622</v>
      </c>
      <c r="B41" s="15"/>
      <c r="C41" s="6"/>
      <c r="D41" s="7"/>
      <c r="E41" s="8"/>
      <c r="F41" s="9"/>
      <c r="H41" s="10"/>
      <c r="I41" s="11"/>
      <c r="J41" s="11"/>
      <c r="K41" s="19" t="s">
        <v>164</v>
      </c>
      <c r="L41" s="2"/>
      <c r="M41" s="15"/>
      <c r="N41" s="6"/>
      <c r="O41" s="7"/>
      <c r="P41" s="8"/>
      <c r="Q41" s="9"/>
      <c r="S41" s="10"/>
      <c r="T41" s="11"/>
      <c r="U41" s="6"/>
      <c r="V41" s="3">
        <v>221</v>
      </c>
      <c r="W41" s="4"/>
      <c r="X41" s="3"/>
      <c r="Y41" s="3"/>
      <c r="Z41" s="3"/>
      <c r="AA41" s="3"/>
      <c r="AB41" s="3"/>
      <c r="AC41" s="3"/>
      <c r="AD41" s="3"/>
      <c r="AE41" s="3"/>
    </row>
    <row r="42" spans="1:31" s="5" customFormat="1" ht="11.25" customHeight="1">
      <c r="A42" s="6" t="s">
        <v>622</v>
      </c>
      <c r="B42" s="15">
        <v>5.413</v>
      </c>
      <c r="C42" s="6">
        <v>6</v>
      </c>
      <c r="D42" s="7" t="s">
        <v>86</v>
      </c>
      <c r="E42" s="8">
        <v>32467</v>
      </c>
      <c r="F42" s="9" t="s">
        <v>57</v>
      </c>
      <c r="H42" s="10">
        <f>SUM(B42*3600)/(C42*60+D42)</f>
        <v>53.830939226519334</v>
      </c>
      <c r="I42" s="11" t="s">
        <v>11</v>
      </c>
      <c r="J42" s="11"/>
      <c r="K42" s="11" t="s">
        <v>165</v>
      </c>
      <c r="L42" s="3"/>
      <c r="M42" s="15">
        <v>5.413</v>
      </c>
      <c r="N42" s="6"/>
      <c r="O42" s="7"/>
      <c r="P42" s="8"/>
      <c r="Q42" s="9"/>
      <c r="S42" s="10"/>
      <c r="T42" s="11"/>
      <c r="U42" s="6"/>
      <c r="V42" s="3">
        <v>222</v>
      </c>
      <c r="W42" s="4"/>
      <c r="X42" s="3"/>
      <c r="Y42" s="3"/>
      <c r="Z42" s="3"/>
      <c r="AA42" s="3"/>
      <c r="AB42" s="3"/>
      <c r="AC42" s="3"/>
      <c r="AD42" s="3"/>
      <c r="AE42" s="3"/>
    </row>
    <row r="43" spans="1:31" s="5" customFormat="1" ht="11.25" customHeight="1">
      <c r="A43" s="6" t="s">
        <v>622</v>
      </c>
      <c r="B43" s="20">
        <v>5.413</v>
      </c>
      <c r="C43" s="6">
        <v>5</v>
      </c>
      <c r="D43" s="7" t="s">
        <v>76</v>
      </c>
      <c r="E43" s="8">
        <v>36606</v>
      </c>
      <c r="F43" s="9" t="s">
        <v>143</v>
      </c>
      <c r="H43" s="10">
        <f>SUM(B43*3600)/(C43*60+D43)</f>
        <v>55.67657142857143</v>
      </c>
      <c r="I43" s="11" t="s">
        <v>14</v>
      </c>
      <c r="J43" s="11"/>
      <c r="K43" s="11" t="s">
        <v>314</v>
      </c>
      <c r="L43" s="3"/>
      <c r="M43" s="20">
        <v>5.413</v>
      </c>
      <c r="N43" s="6">
        <v>6</v>
      </c>
      <c r="O43" s="7" t="s">
        <v>97</v>
      </c>
      <c r="P43" s="8">
        <v>36685</v>
      </c>
      <c r="Q43" s="9" t="s">
        <v>139</v>
      </c>
      <c r="R43" s="5">
        <v>2</v>
      </c>
      <c r="S43" s="10">
        <f>SUM((M43*3600)/((N43*60)+(O43)))</f>
        <v>54.129999999999995</v>
      </c>
      <c r="T43" s="11" t="s">
        <v>15</v>
      </c>
      <c r="U43" s="6"/>
      <c r="V43" s="3">
        <v>223</v>
      </c>
      <c r="W43" s="4"/>
      <c r="X43" s="3"/>
      <c r="Y43" s="3"/>
      <c r="Z43" s="3"/>
      <c r="AA43" s="3"/>
      <c r="AB43" s="3"/>
      <c r="AC43" s="3"/>
      <c r="AD43" s="3"/>
      <c r="AE43" s="3"/>
    </row>
    <row r="44" spans="1:31" s="5" customFormat="1" ht="11.25" customHeight="1">
      <c r="A44" s="6" t="s">
        <v>622</v>
      </c>
      <c r="B44" s="171">
        <v>12.01</v>
      </c>
      <c r="C44" s="172">
        <v>12</v>
      </c>
      <c r="D44" s="173" t="s">
        <v>204</v>
      </c>
      <c r="E44" s="174" t="s">
        <v>735</v>
      </c>
      <c r="F44" s="175" t="s">
        <v>143</v>
      </c>
      <c r="G44" s="176"/>
      <c r="H44" s="177">
        <f>SUM(B44*3600)/(C44*60+D44)</f>
        <v>56.07782101167315</v>
      </c>
      <c r="I44" s="178" t="s">
        <v>736</v>
      </c>
      <c r="J44" s="11"/>
      <c r="K44" s="11" t="s">
        <v>170</v>
      </c>
      <c r="L44" s="3"/>
      <c r="M44" s="15">
        <v>12.01</v>
      </c>
      <c r="N44" s="6">
        <v>12</v>
      </c>
      <c r="O44" s="7" t="s">
        <v>86</v>
      </c>
      <c r="P44" s="8" t="s">
        <v>546</v>
      </c>
      <c r="Q44" s="9" t="s">
        <v>548</v>
      </c>
      <c r="R44" s="5">
        <v>3</v>
      </c>
      <c r="S44" s="10">
        <f>SUM((M44*3600)/((N44*60)+(O44)))</f>
        <v>59.88365650969529</v>
      </c>
      <c r="T44" s="11" t="s">
        <v>14</v>
      </c>
      <c r="U44" s="6"/>
      <c r="V44" s="3">
        <v>224</v>
      </c>
      <c r="W44" s="4"/>
      <c r="X44" s="3"/>
      <c r="Y44" s="3"/>
      <c r="Z44" s="3"/>
      <c r="AA44" s="3"/>
      <c r="AB44" s="3"/>
      <c r="AC44" s="3"/>
      <c r="AD44" s="3"/>
      <c r="AE44" s="3"/>
    </row>
    <row r="45" spans="1:31" s="5" customFormat="1" ht="11.25" customHeight="1">
      <c r="A45" s="6" t="s">
        <v>622</v>
      </c>
      <c r="B45" s="15">
        <v>17.175</v>
      </c>
      <c r="C45" s="6">
        <v>18</v>
      </c>
      <c r="D45" s="7" t="s">
        <v>67</v>
      </c>
      <c r="E45" s="8">
        <v>34413</v>
      </c>
      <c r="F45" s="9" t="s">
        <v>57</v>
      </c>
      <c r="H45" s="10">
        <f>SUM(B45*3600)/(C45*60+D45)</f>
        <v>56.986175115207374</v>
      </c>
      <c r="I45" s="11" t="s">
        <v>13</v>
      </c>
      <c r="J45" s="11"/>
      <c r="K45" s="11" t="s">
        <v>166</v>
      </c>
      <c r="L45" s="3"/>
      <c r="M45" s="15">
        <v>17.175</v>
      </c>
      <c r="N45" s="6">
        <v>17</v>
      </c>
      <c r="O45" s="7" t="s">
        <v>101</v>
      </c>
      <c r="P45" s="8">
        <v>32011</v>
      </c>
      <c r="Q45" s="9" t="s">
        <v>57</v>
      </c>
      <c r="S45" s="10">
        <f>SUM(M45*3600)/(N45*60+O45)</f>
        <v>58.220338983050844</v>
      </c>
      <c r="T45" s="11" t="s">
        <v>10</v>
      </c>
      <c r="U45" s="6"/>
      <c r="V45" s="3">
        <v>225</v>
      </c>
      <c r="W45" s="4"/>
      <c r="X45" s="3"/>
      <c r="Y45" s="3"/>
      <c r="Z45" s="3"/>
      <c r="AA45" s="3"/>
      <c r="AB45" s="3"/>
      <c r="AC45" s="3"/>
      <c r="AD45" s="3"/>
      <c r="AE45" s="3"/>
    </row>
    <row r="46" spans="1:31" s="5" customFormat="1" ht="11.25" customHeight="1">
      <c r="A46" s="6" t="s">
        <v>622</v>
      </c>
      <c r="B46" s="20">
        <v>17.175</v>
      </c>
      <c r="C46" s="6"/>
      <c r="D46" s="7"/>
      <c r="E46" s="8"/>
      <c r="F46" s="9"/>
      <c r="H46" s="10"/>
      <c r="I46" s="11"/>
      <c r="J46" s="11"/>
      <c r="K46" s="11" t="s">
        <v>314</v>
      </c>
      <c r="L46" s="3"/>
      <c r="M46" s="20">
        <v>17.175</v>
      </c>
      <c r="N46" s="6">
        <v>18</v>
      </c>
      <c r="O46" s="7" t="s">
        <v>93</v>
      </c>
      <c r="P46" s="8" t="s">
        <v>380</v>
      </c>
      <c r="Q46" s="9" t="s">
        <v>228</v>
      </c>
      <c r="R46" s="5">
        <v>2</v>
      </c>
      <c r="S46" s="10">
        <f>SUM(M46*3600)/(N46*60+O46)</f>
        <v>54.47577092511013</v>
      </c>
      <c r="T46" s="11" t="s">
        <v>38</v>
      </c>
      <c r="U46" s="6"/>
      <c r="V46" s="3">
        <v>226</v>
      </c>
      <c r="W46" s="4"/>
      <c r="X46" s="3"/>
      <c r="Y46" s="3"/>
      <c r="Z46" s="3"/>
      <c r="AA46" s="3"/>
      <c r="AB46" s="3"/>
      <c r="AC46" s="3"/>
      <c r="AD46" s="3"/>
      <c r="AE46" s="3"/>
    </row>
    <row r="47" spans="1:31" s="5" customFormat="1" ht="11.25" customHeight="1">
      <c r="A47" s="6" t="s">
        <v>622</v>
      </c>
      <c r="B47" s="15">
        <v>27.65</v>
      </c>
      <c r="C47" s="6">
        <v>26</v>
      </c>
      <c r="D47" s="7" t="s">
        <v>108</v>
      </c>
      <c r="E47" s="8">
        <v>32865</v>
      </c>
      <c r="F47" s="9" t="s">
        <v>57</v>
      </c>
      <c r="H47" s="10">
        <f>SUM(B47*3600)/(C47*60+D47)</f>
        <v>62.48587570621469</v>
      </c>
      <c r="I47" s="11" t="s">
        <v>2</v>
      </c>
      <c r="J47" s="11"/>
      <c r="K47" s="11" t="s">
        <v>151</v>
      </c>
      <c r="L47" s="3"/>
      <c r="M47" s="15">
        <v>27.65</v>
      </c>
      <c r="N47" s="6">
        <v>29</v>
      </c>
      <c r="O47" s="7" t="s">
        <v>56</v>
      </c>
      <c r="P47" s="8">
        <v>32865</v>
      </c>
      <c r="Q47" s="9" t="s">
        <v>57</v>
      </c>
      <c r="S47" s="10">
        <f>SUM(M47*3600)/(N47*60+O47)</f>
        <v>57.01030927835052</v>
      </c>
      <c r="T47" s="11" t="s">
        <v>2</v>
      </c>
      <c r="U47" s="6"/>
      <c r="V47" s="3">
        <v>227</v>
      </c>
      <c r="W47" s="4"/>
      <c r="X47" s="3"/>
      <c r="Y47" s="3"/>
      <c r="Z47" s="3"/>
      <c r="AA47" s="3"/>
      <c r="AB47" s="3"/>
      <c r="AC47" s="3"/>
      <c r="AD47" s="3"/>
      <c r="AE47" s="3"/>
    </row>
    <row r="48" spans="1:31" s="5" customFormat="1" ht="11.25" customHeight="1">
      <c r="A48" s="11" t="s">
        <v>622</v>
      </c>
      <c r="B48" s="20">
        <v>27.65</v>
      </c>
      <c r="C48" s="6">
        <v>30</v>
      </c>
      <c r="D48" s="7" t="s">
        <v>101</v>
      </c>
      <c r="E48" s="8" t="s">
        <v>544</v>
      </c>
      <c r="F48" s="9" t="s">
        <v>545</v>
      </c>
      <c r="G48" s="5">
        <v>3</v>
      </c>
      <c r="H48" s="10">
        <f>SUM((B48*3600)/((C48*60)+(D48)))</f>
        <v>54.039087947882734</v>
      </c>
      <c r="I48" s="11" t="s">
        <v>14</v>
      </c>
      <c r="J48" s="11"/>
      <c r="K48" s="11" t="s">
        <v>314</v>
      </c>
      <c r="L48" s="3"/>
      <c r="M48" s="20">
        <v>27.65</v>
      </c>
      <c r="N48" s="6">
        <v>31</v>
      </c>
      <c r="O48" s="7" t="s">
        <v>204</v>
      </c>
      <c r="P48" s="8" t="s">
        <v>544</v>
      </c>
      <c r="Q48" s="9" t="s">
        <v>545</v>
      </c>
      <c r="R48" s="5">
        <v>3</v>
      </c>
      <c r="S48" s="10">
        <f>SUM((M48*3600)/((N48*60)+(O48)))</f>
        <v>52.08791208791209</v>
      </c>
      <c r="T48" s="28" t="s">
        <v>14</v>
      </c>
      <c r="U48" s="11"/>
      <c r="V48" s="3">
        <v>228</v>
      </c>
      <c r="W48" s="4"/>
      <c r="X48" s="3"/>
      <c r="Y48" s="3"/>
      <c r="Z48" s="3"/>
      <c r="AA48" s="3"/>
      <c r="AB48" s="3"/>
      <c r="AC48" s="3"/>
      <c r="AD48" s="3"/>
      <c r="AE48" s="3"/>
    </row>
    <row r="49" spans="1:31" s="5" customFormat="1" ht="11.25" customHeight="1">
      <c r="A49" s="6" t="s">
        <v>622</v>
      </c>
      <c r="B49" s="15">
        <v>5.175</v>
      </c>
      <c r="C49" s="6">
        <v>7</v>
      </c>
      <c r="D49" s="7" t="s">
        <v>65</v>
      </c>
      <c r="E49" s="8">
        <v>33488</v>
      </c>
      <c r="F49" s="9" t="s">
        <v>57</v>
      </c>
      <c r="H49" s="10">
        <f>SUM(B49*3600)/(C49*60+D49)</f>
        <v>39.97854077253219</v>
      </c>
      <c r="I49" s="11" t="s">
        <v>1</v>
      </c>
      <c r="J49" s="11"/>
      <c r="K49" s="11" t="s">
        <v>491</v>
      </c>
      <c r="L49" s="3"/>
      <c r="M49" s="15">
        <v>5.18</v>
      </c>
      <c r="N49" s="6">
        <v>6</v>
      </c>
      <c r="O49" s="7" t="s">
        <v>95</v>
      </c>
      <c r="P49" s="8">
        <v>34580</v>
      </c>
      <c r="Q49" s="9" t="s">
        <v>57</v>
      </c>
      <c r="R49" s="5">
        <v>10</v>
      </c>
      <c r="S49" s="10">
        <f>SUM(M49*3600)/(N49*60+O49)</f>
        <v>44.50596658711217</v>
      </c>
      <c r="T49" s="11" t="s">
        <v>24</v>
      </c>
      <c r="U49" s="6"/>
      <c r="V49" s="3">
        <v>229</v>
      </c>
      <c r="W49" s="4"/>
      <c r="X49" s="3"/>
      <c r="Y49" s="3"/>
      <c r="Z49" s="3"/>
      <c r="AA49" s="3"/>
      <c r="AB49" s="3"/>
      <c r="AC49" s="3"/>
      <c r="AD49" s="3"/>
      <c r="AE49" s="3"/>
    </row>
    <row r="50" spans="1:31" s="5" customFormat="1" ht="11.25" customHeight="1">
      <c r="A50" s="6" t="s">
        <v>622</v>
      </c>
      <c r="B50" s="20">
        <v>5.175</v>
      </c>
      <c r="C50" s="6">
        <v>7</v>
      </c>
      <c r="D50" s="7" t="s">
        <v>121</v>
      </c>
      <c r="E50" s="8" t="s">
        <v>544</v>
      </c>
      <c r="F50" s="9" t="s">
        <v>547</v>
      </c>
      <c r="G50" s="5">
        <v>2</v>
      </c>
      <c r="H50" s="10">
        <f>SUM(B50*3600)/(C50*60+D50)</f>
        <v>41.58482142857143</v>
      </c>
      <c r="I50" s="11" t="s">
        <v>14</v>
      </c>
      <c r="J50" s="11"/>
      <c r="K50" s="11" t="s">
        <v>314</v>
      </c>
      <c r="L50" s="3"/>
      <c r="M50" s="20">
        <v>5.18</v>
      </c>
      <c r="N50" s="6">
        <v>7</v>
      </c>
      <c r="O50" s="7" t="s">
        <v>66</v>
      </c>
      <c r="P50" s="8" t="s">
        <v>463</v>
      </c>
      <c r="Q50" s="9" t="s">
        <v>162</v>
      </c>
      <c r="R50" s="5">
        <v>1</v>
      </c>
      <c r="S50" s="10">
        <f>SUM(M50*3600)/(N50*60+O50)</f>
        <v>43.570093457943926</v>
      </c>
      <c r="T50" s="11" t="s">
        <v>14</v>
      </c>
      <c r="U50" s="6"/>
      <c r="V50" s="3">
        <v>230</v>
      </c>
      <c r="W50" s="4"/>
      <c r="X50" s="3"/>
      <c r="Y50" s="3"/>
      <c r="Z50" s="3"/>
      <c r="AA50" s="3"/>
      <c r="AB50" s="3"/>
      <c r="AC50" s="3"/>
      <c r="AD50" s="3"/>
      <c r="AE50" s="3"/>
    </row>
    <row r="51" spans="1:31" s="5" customFormat="1" ht="11.25" customHeight="1">
      <c r="A51" s="6" t="s">
        <v>622</v>
      </c>
      <c r="B51" s="15">
        <v>10.87</v>
      </c>
      <c r="C51" s="6">
        <v>17</v>
      </c>
      <c r="D51" s="7" t="s">
        <v>104</v>
      </c>
      <c r="E51" s="8" t="s">
        <v>380</v>
      </c>
      <c r="F51" s="9" t="s">
        <v>381</v>
      </c>
      <c r="G51" s="5">
        <v>1</v>
      </c>
      <c r="H51" s="10">
        <f>SUM(B51*3600)/(C51*60+D51)</f>
        <v>36.95184135977337</v>
      </c>
      <c r="I51" s="11" t="s">
        <v>38</v>
      </c>
      <c r="J51" s="11"/>
      <c r="K51" s="11" t="s">
        <v>176</v>
      </c>
      <c r="L51" s="3"/>
      <c r="M51" s="15">
        <v>10.87</v>
      </c>
      <c r="N51" s="6"/>
      <c r="O51" s="7"/>
      <c r="P51" s="8"/>
      <c r="Q51" s="9"/>
      <c r="S51" s="10"/>
      <c r="T51" s="11"/>
      <c r="U51" s="6"/>
      <c r="V51" s="3">
        <v>231</v>
      </c>
      <c r="W51" s="4"/>
      <c r="X51" s="3"/>
      <c r="Y51" s="3"/>
      <c r="Z51" s="3"/>
      <c r="AA51" s="3"/>
      <c r="AB51" s="3"/>
      <c r="AC51" s="3"/>
      <c r="AD51" s="3"/>
      <c r="AE51" s="3"/>
    </row>
    <row r="52" spans="1:31" s="5" customFormat="1" ht="11.25" customHeight="1">
      <c r="A52" s="6" t="s">
        <v>622</v>
      </c>
      <c r="B52" s="15">
        <v>11.59</v>
      </c>
      <c r="C52" s="6">
        <v>16</v>
      </c>
      <c r="D52" s="7" t="s">
        <v>102</v>
      </c>
      <c r="E52" s="8">
        <v>34580</v>
      </c>
      <c r="F52" s="9" t="s">
        <v>57</v>
      </c>
      <c r="G52" s="5">
        <v>10</v>
      </c>
      <c r="H52" s="10">
        <f>SUM(B52*3600)/(C52*60+D52)</f>
        <v>41.55776892430279</v>
      </c>
      <c r="I52" s="11" t="s">
        <v>24</v>
      </c>
      <c r="J52" s="11"/>
      <c r="K52" s="11" t="s">
        <v>168</v>
      </c>
      <c r="L52" s="3"/>
      <c r="M52" s="15">
        <v>11.588</v>
      </c>
      <c r="N52" s="6">
        <v>15</v>
      </c>
      <c r="O52" s="7" t="s">
        <v>90</v>
      </c>
      <c r="P52" s="8">
        <v>32340</v>
      </c>
      <c r="Q52" s="9" t="s">
        <v>57</v>
      </c>
      <c r="S52" s="10">
        <f>SUM(M52*3600)/(N52*60+O52)</f>
        <v>44.569230769230764</v>
      </c>
      <c r="T52" s="11" t="s">
        <v>3</v>
      </c>
      <c r="U52" s="6"/>
      <c r="V52" s="3">
        <v>232</v>
      </c>
      <c r="W52" s="4"/>
      <c r="X52" s="3"/>
      <c r="Y52" s="3"/>
      <c r="Z52" s="3"/>
      <c r="AA52" s="3"/>
      <c r="AB52" s="3"/>
      <c r="AC52" s="3"/>
      <c r="AD52" s="3"/>
      <c r="AE52" s="3"/>
    </row>
    <row r="53" spans="1:31" s="5" customFormat="1" ht="11.25" customHeight="1">
      <c r="A53" s="6" t="s">
        <v>622</v>
      </c>
      <c r="B53" s="15"/>
      <c r="C53" s="6"/>
      <c r="D53" s="7"/>
      <c r="E53" s="8"/>
      <c r="F53" s="9"/>
      <c r="H53" s="10"/>
      <c r="I53" s="11"/>
      <c r="J53" s="11"/>
      <c r="K53" s="11"/>
      <c r="L53" s="3"/>
      <c r="M53" s="13"/>
      <c r="N53" s="6"/>
      <c r="O53" s="7"/>
      <c r="P53" s="8"/>
      <c r="Q53" s="9"/>
      <c r="S53" s="10"/>
      <c r="T53" s="11"/>
      <c r="U53" s="6"/>
      <c r="V53" s="3">
        <v>233</v>
      </c>
      <c r="W53" s="4"/>
      <c r="X53" s="3"/>
      <c r="Y53" s="3"/>
      <c r="Z53" s="3"/>
      <c r="AA53" s="3"/>
      <c r="AB53" s="3"/>
      <c r="AC53" s="3"/>
      <c r="AD53" s="3"/>
      <c r="AE53" s="3"/>
    </row>
    <row r="54" spans="1:31" s="5" customFormat="1" ht="11.25" customHeight="1">
      <c r="A54" s="6"/>
      <c r="B54" s="15"/>
      <c r="C54" s="6"/>
      <c r="D54" s="7"/>
      <c r="E54" s="8"/>
      <c r="F54" s="9"/>
      <c r="H54" s="10"/>
      <c r="I54" s="11"/>
      <c r="J54" s="11"/>
      <c r="K54" s="19" t="s">
        <v>169</v>
      </c>
      <c r="L54" s="2"/>
      <c r="M54" s="17"/>
      <c r="N54" s="6"/>
      <c r="O54" s="7"/>
      <c r="P54" s="8"/>
      <c r="Q54" s="9"/>
      <c r="S54" s="10"/>
      <c r="T54" s="11"/>
      <c r="U54" s="6"/>
      <c r="V54" s="3">
        <v>234</v>
      </c>
      <c r="W54" s="4"/>
      <c r="X54" s="3"/>
      <c r="Y54" s="3"/>
      <c r="Z54" s="3"/>
      <c r="AA54" s="3"/>
      <c r="AB54" s="3"/>
      <c r="AC54" s="3"/>
      <c r="AD54" s="3"/>
      <c r="AE54" s="3"/>
    </row>
    <row r="55" spans="1:31" s="5" customFormat="1" ht="11.25" customHeight="1">
      <c r="A55" s="6" t="s">
        <v>622</v>
      </c>
      <c r="B55" s="15">
        <v>6.6</v>
      </c>
      <c r="C55" s="6">
        <v>6</v>
      </c>
      <c r="D55" s="7" t="s">
        <v>99</v>
      </c>
      <c r="E55" s="8">
        <v>32467</v>
      </c>
      <c r="F55" s="9" t="s">
        <v>57</v>
      </c>
      <c r="H55" s="10">
        <f>SUM(B55*3600)/(C55*60+D55)</f>
        <v>60.61224489795919</v>
      </c>
      <c r="I55" s="11" t="s">
        <v>11</v>
      </c>
      <c r="J55" s="11"/>
      <c r="K55" s="11" t="s">
        <v>170</v>
      </c>
      <c r="L55" s="3"/>
      <c r="M55" s="15">
        <v>6.6</v>
      </c>
      <c r="N55" s="6"/>
      <c r="O55" s="7"/>
      <c r="P55" s="8"/>
      <c r="Q55" s="9"/>
      <c r="S55" s="10"/>
      <c r="T55" s="11"/>
      <c r="U55" s="6"/>
      <c r="V55" s="3">
        <v>235</v>
      </c>
      <c r="W55" s="4"/>
      <c r="X55" s="3"/>
      <c r="Y55" s="3"/>
      <c r="Z55" s="3"/>
      <c r="AA55" s="3"/>
      <c r="AB55" s="3"/>
      <c r="AC55" s="3"/>
      <c r="AD55" s="3"/>
      <c r="AE55" s="3"/>
    </row>
    <row r="56" spans="1:31" s="5" customFormat="1" ht="11.25" customHeight="1">
      <c r="A56" s="6" t="s">
        <v>622</v>
      </c>
      <c r="B56" s="20">
        <v>6.6</v>
      </c>
      <c r="C56" s="6">
        <v>6</v>
      </c>
      <c r="D56" s="7" t="s">
        <v>112</v>
      </c>
      <c r="E56" s="8" t="s">
        <v>380</v>
      </c>
      <c r="F56" s="9" t="s">
        <v>228</v>
      </c>
      <c r="G56" s="5">
        <v>2</v>
      </c>
      <c r="H56" s="10">
        <f>SUM(B56*3600)/(C56*60+D56)</f>
        <v>58.666666666666664</v>
      </c>
      <c r="I56" s="11" t="s">
        <v>38</v>
      </c>
      <c r="J56" s="11"/>
      <c r="K56" s="11" t="s">
        <v>314</v>
      </c>
      <c r="L56" s="3"/>
      <c r="M56" s="20">
        <v>6.6</v>
      </c>
      <c r="N56" s="6">
        <v>6</v>
      </c>
      <c r="O56" s="7" t="s">
        <v>204</v>
      </c>
      <c r="P56" s="8" t="s">
        <v>483</v>
      </c>
      <c r="Q56" s="9" t="s">
        <v>484</v>
      </c>
      <c r="R56" s="5">
        <v>2</v>
      </c>
      <c r="S56" s="10">
        <f>SUM((M56*3600)/((N56*60)+(O56)))</f>
        <v>57.81021897810219</v>
      </c>
      <c r="T56" s="11" t="s">
        <v>16</v>
      </c>
      <c r="U56" s="6"/>
      <c r="V56" s="3">
        <v>236</v>
      </c>
      <c r="W56" s="4"/>
      <c r="X56" s="3"/>
      <c r="Y56" s="3"/>
      <c r="Z56" s="3"/>
      <c r="AA56" s="3"/>
      <c r="AB56" s="3"/>
      <c r="AC56" s="3"/>
      <c r="AD56" s="3"/>
      <c r="AE56" s="3"/>
    </row>
    <row r="57" spans="1:31" s="5" customFormat="1" ht="11.25" customHeight="1">
      <c r="A57" s="6" t="s">
        <v>622</v>
      </c>
      <c r="B57" s="15">
        <v>11.81</v>
      </c>
      <c r="C57" s="6">
        <v>12</v>
      </c>
      <c r="D57" s="7" t="s">
        <v>75</v>
      </c>
      <c r="E57" s="8">
        <v>36685</v>
      </c>
      <c r="F57" s="9" t="s">
        <v>139</v>
      </c>
      <c r="G57" s="5">
        <v>2</v>
      </c>
      <c r="H57" s="10">
        <f>SUM(B57*3600)/(C57*60+D57)</f>
        <v>56.99195710455764</v>
      </c>
      <c r="I57" s="11" t="s">
        <v>15</v>
      </c>
      <c r="J57" s="11"/>
      <c r="K57" s="11" t="s">
        <v>166</v>
      </c>
      <c r="L57" s="3"/>
      <c r="M57" s="15">
        <v>11.81</v>
      </c>
      <c r="N57" s="6">
        <v>13</v>
      </c>
      <c r="O57" s="7" t="s">
        <v>84</v>
      </c>
      <c r="P57" s="8">
        <v>36685</v>
      </c>
      <c r="Q57" s="9" t="s">
        <v>139</v>
      </c>
      <c r="R57" s="5">
        <v>2</v>
      </c>
      <c r="S57" s="10">
        <f>SUM((M57*3600)/((N57*60)+(O57)))</f>
        <v>51.84878048780488</v>
      </c>
      <c r="T57" s="11" t="s">
        <v>15</v>
      </c>
      <c r="U57" s="6"/>
      <c r="V57" s="3">
        <v>237</v>
      </c>
      <c r="W57" s="4"/>
      <c r="X57" s="3"/>
      <c r="Y57" s="3"/>
      <c r="Z57" s="3"/>
      <c r="AA57" s="3"/>
      <c r="AB57" s="3"/>
      <c r="AC57" s="3"/>
      <c r="AD57" s="3"/>
      <c r="AE57" s="3"/>
    </row>
    <row r="58" spans="1:31" s="5" customFormat="1" ht="11.25" customHeight="1">
      <c r="A58" s="6"/>
      <c r="B58" s="15"/>
      <c r="C58" s="6"/>
      <c r="D58" s="7"/>
      <c r="E58" s="8"/>
      <c r="F58" s="9"/>
      <c r="H58" s="10"/>
      <c r="I58" s="11"/>
      <c r="J58" s="11"/>
      <c r="K58" s="11"/>
      <c r="L58" s="3"/>
      <c r="M58" s="15"/>
      <c r="N58" s="6"/>
      <c r="O58" s="7"/>
      <c r="P58" s="8"/>
      <c r="Q58" s="9"/>
      <c r="S58" s="10"/>
      <c r="T58" s="11"/>
      <c r="U58" s="6"/>
      <c r="V58" s="3">
        <v>238</v>
      </c>
      <c r="W58" s="4"/>
      <c r="X58" s="3"/>
      <c r="Y58" s="3"/>
      <c r="Z58" s="3"/>
      <c r="AA58" s="3"/>
      <c r="AB58" s="3"/>
      <c r="AC58" s="3"/>
      <c r="AD58" s="3"/>
      <c r="AE58" s="3"/>
    </row>
    <row r="59" spans="1:31" s="5" customFormat="1" ht="11.25" customHeight="1">
      <c r="A59" s="6"/>
      <c r="B59" s="15"/>
      <c r="C59" s="6"/>
      <c r="D59" s="7"/>
      <c r="E59" s="8"/>
      <c r="F59" s="9"/>
      <c r="H59" s="10"/>
      <c r="I59" s="11"/>
      <c r="J59" s="11"/>
      <c r="K59" s="19" t="s">
        <v>171</v>
      </c>
      <c r="L59" s="2"/>
      <c r="M59" s="15"/>
      <c r="N59" s="6"/>
      <c r="O59" s="7"/>
      <c r="P59" s="8"/>
      <c r="Q59" s="9"/>
      <c r="S59" s="10"/>
      <c r="T59" s="11"/>
      <c r="U59" s="6"/>
      <c r="V59" s="3">
        <v>239</v>
      </c>
      <c r="W59" s="4"/>
      <c r="X59" s="3"/>
      <c r="Y59" s="3"/>
      <c r="Z59" s="3"/>
      <c r="AA59" s="3"/>
      <c r="AB59" s="3"/>
      <c r="AC59" s="3"/>
      <c r="AD59" s="3"/>
      <c r="AE59" s="3"/>
    </row>
    <row r="60" spans="1:31" s="5" customFormat="1" ht="11.25" customHeight="1">
      <c r="A60" s="6" t="s">
        <v>622</v>
      </c>
      <c r="B60" s="15">
        <v>5.213</v>
      </c>
      <c r="C60" s="6">
        <v>6</v>
      </c>
      <c r="D60" s="7" t="s">
        <v>88</v>
      </c>
      <c r="E60" s="8">
        <v>32011</v>
      </c>
      <c r="F60" s="9" t="s">
        <v>57</v>
      </c>
      <c r="H60" s="10">
        <f>SUM(B60*3600)/(C60*60+D60)</f>
        <v>47.27153652392947</v>
      </c>
      <c r="I60" s="11" t="s">
        <v>28</v>
      </c>
      <c r="J60" s="11"/>
      <c r="K60" s="11" t="s">
        <v>166</v>
      </c>
      <c r="L60" s="3"/>
      <c r="M60" s="15">
        <v>5.213</v>
      </c>
      <c r="N60" s="6"/>
      <c r="O60" s="7"/>
      <c r="P60" s="8"/>
      <c r="Q60" s="9"/>
      <c r="S60" s="10"/>
      <c r="T60" s="11"/>
      <c r="U60" s="6"/>
      <c r="V60" s="3">
        <v>240</v>
      </c>
      <c r="W60" s="4"/>
      <c r="X60" s="3"/>
      <c r="Y60" s="3"/>
      <c r="Z60" s="3"/>
      <c r="AA60" s="3"/>
      <c r="AB60" s="3"/>
      <c r="AC60" s="3"/>
      <c r="AD60" s="3"/>
      <c r="AE60" s="3"/>
    </row>
    <row r="61" spans="1:31" s="5" customFormat="1" ht="11.25" customHeight="1">
      <c r="A61" s="6" t="s">
        <v>622</v>
      </c>
      <c r="B61" s="20">
        <v>5.213</v>
      </c>
      <c r="C61" s="6">
        <v>6</v>
      </c>
      <c r="D61" s="7" t="s">
        <v>101</v>
      </c>
      <c r="E61" s="8" t="s">
        <v>380</v>
      </c>
      <c r="F61" s="9" t="s">
        <v>228</v>
      </c>
      <c r="G61" s="5">
        <v>2</v>
      </c>
      <c r="H61" s="10">
        <f>SUM(B61*3600)/(C61*60+D61)</f>
        <v>46.68358208955224</v>
      </c>
      <c r="I61" s="11" t="s">
        <v>38</v>
      </c>
      <c r="J61" s="11"/>
      <c r="K61" s="11" t="s">
        <v>314</v>
      </c>
      <c r="L61" s="3"/>
      <c r="M61" s="20">
        <v>5.21</v>
      </c>
      <c r="N61" s="6">
        <v>6</v>
      </c>
      <c r="O61" s="7" t="s">
        <v>97</v>
      </c>
      <c r="P61" s="8" t="s">
        <v>488</v>
      </c>
      <c r="Q61" s="9" t="s">
        <v>489</v>
      </c>
      <c r="R61" s="5">
        <v>2</v>
      </c>
      <c r="S61" s="10">
        <f>SUM(M61*3600)/(N61*60+O61)</f>
        <v>52.1</v>
      </c>
      <c r="T61" s="11" t="s">
        <v>20</v>
      </c>
      <c r="U61" s="6"/>
      <c r="V61" s="3">
        <v>241</v>
      </c>
      <c r="W61" s="4"/>
      <c r="X61" s="3"/>
      <c r="Y61" s="3"/>
      <c r="Z61" s="3"/>
      <c r="AA61" s="3"/>
      <c r="AB61" s="3"/>
      <c r="AC61" s="3"/>
      <c r="AD61" s="3"/>
      <c r="AE61" s="3"/>
    </row>
    <row r="62" spans="1:31" s="5" customFormat="1" ht="11.25" customHeight="1">
      <c r="A62" s="6"/>
      <c r="B62" s="15"/>
      <c r="C62" s="6"/>
      <c r="D62" s="7"/>
      <c r="E62" s="8"/>
      <c r="F62" s="9"/>
      <c r="H62" s="10"/>
      <c r="I62" s="11"/>
      <c r="J62" s="11"/>
      <c r="K62" s="11"/>
      <c r="L62" s="3"/>
      <c r="M62" s="15"/>
      <c r="N62" s="6"/>
      <c r="O62" s="7"/>
      <c r="P62" s="8"/>
      <c r="Q62" s="9"/>
      <c r="S62" s="10"/>
      <c r="T62" s="11"/>
      <c r="U62" s="6"/>
      <c r="V62" s="3">
        <v>242</v>
      </c>
      <c r="W62" s="4"/>
      <c r="X62" s="3"/>
      <c r="Y62" s="3"/>
      <c r="Z62" s="3"/>
      <c r="AA62" s="3"/>
      <c r="AB62" s="3"/>
      <c r="AC62" s="3"/>
      <c r="AD62" s="3"/>
      <c r="AE62" s="3"/>
    </row>
    <row r="63" spans="1:31" s="5" customFormat="1" ht="11.25" customHeight="1">
      <c r="A63" s="6"/>
      <c r="B63" s="15"/>
      <c r="C63" s="6"/>
      <c r="D63" s="7"/>
      <c r="E63" s="8"/>
      <c r="F63" s="9"/>
      <c r="H63" s="10"/>
      <c r="I63" s="11"/>
      <c r="J63" s="11"/>
      <c r="K63" s="19" t="s">
        <v>172</v>
      </c>
      <c r="L63" s="2"/>
      <c r="M63" s="15"/>
      <c r="N63" s="6"/>
      <c r="O63" s="7"/>
      <c r="P63" s="8"/>
      <c r="Q63" s="9"/>
      <c r="S63" s="10"/>
      <c r="T63" s="11"/>
      <c r="U63" s="6"/>
      <c r="V63" s="3">
        <v>243</v>
      </c>
      <c r="W63" s="4"/>
      <c r="X63" s="3"/>
      <c r="Y63" s="3"/>
      <c r="Z63" s="3"/>
      <c r="AA63" s="3"/>
      <c r="AB63" s="3"/>
      <c r="AC63" s="3"/>
      <c r="AD63" s="3"/>
      <c r="AE63" s="3"/>
    </row>
    <row r="64" spans="1:31" s="5" customFormat="1" ht="11.25" customHeight="1">
      <c r="A64" s="6" t="s">
        <v>622</v>
      </c>
      <c r="B64" s="15">
        <v>4.725</v>
      </c>
      <c r="C64" s="6">
        <v>6</v>
      </c>
      <c r="D64" s="7" t="s">
        <v>88</v>
      </c>
      <c r="E64" s="8">
        <v>32011</v>
      </c>
      <c r="F64" s="9" t="s">
        <v>57</v>
      </c>
      <c r="H64" s="10">
        <f>SUM(B64*3600)/(C64*60+D64)</f>
        <v>42.8463476070529</v>
      </c>
      <c r="I64" s="11" t="s">
        <v>10</v>
      </c>
      <c r="J64" s="11"/>
      <c r="K64" s="11" t="s">
        <v>173</v>
      </c>
      <c r="L64" s="3"/>
      <c r="M64" s="15">
        <v>4.725</v>
      </c>
      <c r="N64" s="6">
        <v>7</v>
      </c>
      <c r="O64" s="7" t="s">
        <v>97</v>
      </c>
      <c r="P64" s="8">
        <v>32011</v>
      </c>
      <c r="Q64" s="9" t="s">
        <v>57</v>
      </c>
      <c r="S64" s="10">
        <f>SUM(M64*3600)/(N64*60+O64)</f>
        <v>40.5</v>
      </c>
      <c r="T64" s="11" t="s">
        <v>10</v>
      </c>
      <c r="U64" s="6"/>
      <c r="V64" s="3">
        <v>244</v>
      </c>
      <c r="W64" s="4"/>
      <c r="X64" s="3"/>
      <c r="Y64" s="3"/>
      <c r="Z64" s="3"/>
      <c r="AA64" s="3"/>
      <c r="AB64" s="3"/>
      <c r="AC64" s="3"/>
      <c r="AD64" s="3"/>
      <c r="AE64" s="3"/>
    </row>
    <row r="65" spans="1:31" s="5" customFormat="1" ht="11.25" customHeight="1">
      <c r="A65" s="6" t="s">
        <v>622</v>
      </c>
      <c r="B65" s="20">
        <v>4.725</v>
      </c>
      <c r="C65" s="6">
        <v>6</v>
      </c>
      <c r="D65" s="7" t="s">
        <v>58</v>
      </c>
      <c r="E65" s="8" t="s">
        <v>487</v>
      </c>
      <c r="F65" s="9" t="s">
        <v>324</v>
      </c>
      <c r="G65" s="5">
        <v>2</v>
      </c>
      <c r="H65" s="10">
        <f>SUM(B65*3600)/(C65*60+D65)</f>
        <v>45.84905660377358</v>
      </c>
      <c r="I65" s="11" t="s">
        <v>2</v>
      </c>
      <c r="J65" s="11"/>
      <c r="K65" s="11" t="s">
        <v>314</v>
      </c>
      <c r="L65" s="3"/>
      <c r="M65" s="20">
        <v>4.725</v>
      </c>
      <c r="N65" s="6">
        <v>6</v>
      </c>
      <c r="O65" s="7" t="s">
        <v>108</v>
      </c>
      <c r="P65" s="8" t="s">
        <v>488</v>
      </c>
      <c r="Q65" s="9" t="s">
        <v>489</v>
      </c>
      <c r="R65" s="5">
        <v>2</v>
      </c>
      <c r="S65" s="10">
        <f>SUM(M65*3600)/(N65*60+O65)</f>
        <v>43.282442748091604</v>
      </c>
      <c r="T65" s="11" t="s">
        <v>20</v>
      </c>
      <c r="U65" s="6"/>
      <c r="V65" s="3">
        <v>245</v>
      </c>
      <c r="W65" s="4"/>
      <c r="X65" s="3"/>
      <c r="Y65" s="3"/>
      <c r="Z65" s="3"/>
      <c r="AA65" s="3"/>
      <c r="AB65" s="3"/>
      <c r="AC65" s="3"/>
      <c r="AD65" s="3"/>
      <c r="AE65" s="3"/>
    </row>
    <row r="66" spans="1:31" s="5" customFormat="1" ht="11.25" customHeight="1">
      <c r="A66" s="6" t="s">
        <v>622</v>
      </c>
      <c r="B66" s="15">
        <v>8.688</v>
      </c>
      <c r="C66" s="6">
        <v>12</v>
      </c>
      <c r="D66" s="7" t="s">
        <v>61</v>
      </c>
      <c r="E66" s="8">
        <v>34413</v>
      </c>
      <c r="F66" s="9" t="s">
        <v>57</v>
      </c>
      <c r="H66" s="10">
        <f>SUM(B66*3600)/(C66*60+D66)</f>
        <v>42.84493150684932</v>
      </c>
      <c r="I66" s="11" t="s">
        <v>13</v>
      </c>
      <c r="J66" s="11"/>
      <c r="K66" s="11" t="s">
        <v>174</v>
      </c>
      <c r="L66" s="3"/>
      <c r="M66" s="15">
        <v>8.688</v>
      </c>
      <c r="N66" s="6">
        <v>12</v>
      </c>
      <c r="O66" s="7" t="s">
        <v>100</v>
      </c>
      <c r="P66" s="8">
        <v>34413</v>
      </c>
      <c r="Q66" s="9" t="s">
        <v>57</v>
      </c>
      <c r="S66" s="10">
        <f>SUM(M66*3600)/(N66*60+O66)</f>
        <v>40.305154639175264</v>
      </c>
      <c r="T66" s="11" t="s">
        <v>13</v>
      </c>
      <c r="U66" s="6"/>
      <c r="V66" s="3">
        <v>246</v>
      </c>
      <c r="W66" s="4"/>
      <c r="X66" s="3"/>
      <c r="Y66" s="3"/>
      <c r="Z66" s="3"/>
      <c r="AA66" s="3"/>
      <c r="AB66" s="3"/>
      <c r="AC66" s="3"/>
      <c r="AD66" s="3"/>
      <c r="AE66" s="3"/>
    </row>
    <row r="67" spans="1:31" s="5" customFormat="1" ht="11.25" customHeight="1">
      <c r="A67" s="6" t="s">
        <v>622</v>
      </c>
      <c r="B67" s="20">
        <v>8.688</v>
      </c>
      <c r="C67" s="6">
        <v>11</v>
      </c>
      <c r="D67" s="7" t="s">
        <v>167</v>
      </c>
      <c r="E67" s="8">
        <v>36606</v>
      </c>
      <c r="F67" s="9" t="s">
        <v>143</v>
      </c>
      <c r="H67" s="10">
        <f>SUM(B67*3600)/(C67*60+D67)</f>
        <v>46.199113737075336</v>
      </c>
      <c r="I67" s="11" t="s">
        <v>14</v>
      </c>
      <c r="J67" s="11"/>
      <c r="K67" s="11" t="s">
        <v>314</v>
      </c>
      <c r="L67" s="3"/>
      <c r="M67" s="20">
        <v>8.69</v>
      </c>
      <c r="N67" s="6">
        <v>13</v>
      </c>
      <c r="O67" s="7" t="s">
        <v>112</v>
      </c>
      <c r="P67" s="8" t="s">
        <v>380</v>
      </c>
      <c r="Q67" s="9" t="s">
        <v>228</v>
      </c>
      <c r="R67" s="5">
        <v>2</v>
      </c>
      <c r="S67" s="10">
        <f>SUM(M67*3600)/(N67*60+O67)</f>
        <v>37.92</v>
      </c>
      <c r="T67" s="11" t="s">
        <v>38</v>
      </c>
      <c r="U67" s="6"/>
      <c r="V67" s="3">
        <v>247</v>
      </c>
      <c r="W67" s="4"/>
      <c r="X67" s="3"/>
      <c r="Y67" s="3"/>
      <c r="Z67" s="3"/>
      <c r="AA67" s="3"/>
      <c r="AB67" s="3"/>
      <c r="AC67" s="3"/>
      <c r="AD67" s="3"/>
      <c r="AE67" s="3"/>
    </row>
    <row r="68" spans="1:31" s="5" customFormat="1" ht="11.25" customHeight="1">
      <c r="A68" s="6"/>
      <c r="B68" s="15"/>
      <c r="C68" s="6"/>
      <c r="D68" s="7"/>
      <c r="E68" s="8"/>
      <c r="F68" s="9"/>
      <c r="H68" s="10"/>
      <c r="I68" s="11"/>
      <c r="J68" s="11"/>
      <c r="K68" s="11"/>
      <c r="L68" s="3"/>
      <c r="M68" s="13"/>
      <c r="N68" s="6"/>
      <c r="O68" s="7"/>
      <c r="P68" s="8"/>
      <c r="Q68" s="9"/>
      <c r="S68" s="10"/>
      <c r="T68" s="11"/>
      <c r="U68" s="6"/>
      <c r="V68" s="3">
        <v>248</v>
      </c>
      <c r="W68" s="4"/>
      <c r="X68" s="3"/>
      <c r="Y68" s="3"/>
      <c r="Z68" s="3"/>
      <c r="AA68" s="3"/>
      <c r="AB68" s="3"/>
      <c r="AC68" s="3"/>
      <c r="AD68" s="3"/>
      <c r="AE68" s="3"/>
    </row>
    <row r="69" spans="1:31" s="5" customFormat="1" ht="11.25" customHeight="1">
      <c r="A69" s="6"/>
      <c r="B69" s="15"/>
      <c r="C69" s="6"/>
      <c r="D69" s="7"/>
      <c r="E69" s="8"/>
      <c r="F69" s="9"/>
      <c r="H69" s="10"/>
      <c r="I69" s="11"/>
      <c r="J69" s="11"/>
      <c r="K69" s="19" t="s">
        <v>175</v>
      </c>
      <c r="L69" s="2"/>
      <c r="M69" s="17"/>
      <c r="N69" s="6"/>
      <c r="O69" s="7"/>
      <c r="P69" s="8"/>
      <c r="Q69" s="9"/>
      <c r="S69" s="10"/>
      <c r="T69" s="11"/>
      <c r="U69" s="6"/>
      <c r="V69" s="3">
        <v>249</v>
      </c>
      <c r="W69" s="4"/>
      <c r="X69" s="3"/>
      <c r="Y69" s="3"/>
      <c r="Z69" s="3"/>
      <c r="AA69" s="3"/>
      <c r="AB69" s="3"/>
      <c r="AC69" s="3"/>
      <c r="AD69" s="3"/>
      <c r="AE69" s="3"/>
    </row>
    <row r="70" spans="1:31" s="5" customFormat="1" ht="11.25" customHeight="1">
      <c r="A70" s="6" t="s">
        <v>622</v>
      </c>
      <c r="B70" s="15">
        <v>3.975</v>
      </c>
      <c r="C70" s="6">
        <v>7</v>
      </c>
      <c r="D70" s="7" t="s">
        <v>84</v>
      </c>
      <c r="E70" s="8">
        <v>32467</v>
      </c>
      <c r="F70" s="9" t="s">
        <v>57</v>
      </c>
      <c r="H70" s="10">
        <f>SUM(B70*3600)/(C70*60+D70)</f>
        <v>31.108695652173914</v>
      </c>
      <c r="I70" s="11" t="s">
        <v>11</v>
      </c>
      <c r="J70" s="11"/>
      <c r="K70" s="11" t="s">
        <v>174</v>
      </c>
      <c r="L70" s="3"/>
      <c r="M70" s="15">
        <v>3.975</v>
      </c>
      <c r="N70" s="6">
        <v>7</v>
      </c>
      <c r="O70" s="7" t="s">
        <v>105</v>
      </c>
      <c r="P70" s="8">
        <v>32011</v>
      </c>
      <c r="Q70" s="9" t="s">
        <v>57</v>
      </c>
      <c r="S70" s="10">
        <f>SUM(M70*3600)/(N70*60+O70)</f>
        <v>32.67123287671233</v>
      </c>
      <c r="T70" s="11" t="s">
        <v>10</v>
      </c>
      <c r="U70" s="6"/>
      <c r="V70" s="3">
        <v>250</v>
      </c>
      <c r="W70" s="4"/>
      <c r="X70" s="3"/>
      <c r="Y70" s="3"/>
      <c r="Z70" s="3"/>
      <c r="AA70" s="3"/>
      <c r="AB70" s="3"/>
      <c r="AC70" s="3"/>
      <c r="AD70" s="3"/>
      <c r="AE70" s="3"/>
    </row>
    <row r="71" spans="1:31" s="5" customFormat="1" ht="11.25" customHeight="1">
      <c r="A71" s="6" t="s">
        <v>622</v>
      </c>
      <c r="B71" s="20">
        <v>3.98</v>
      </c>
      <c r="C71" s="6">
        <v>6</v>
      </c>
      <c r="D71" s="7" t="s">
        <v>110</v>
      </c>
      <c r="E71" s="8" t="s">
        <v>485</v>
      </c>
      <c r="F71" s="9" t="s">
        <v>486</v>
      </c>
      <c r="G71" s="5">
        <v>2</v>
      </c>
      <c r="H71" s="10">
        <f>SUM(B71*3600)/(C71*60+D71)</f>
        <v>35.55334987593052</v>
      </c>
      <c r="I71" s="11" t="s">
        <v>330</v>
      </c>
      <c r="J71" s="11"/>
      <c r="K71" s="11" t="s">
        <v>314</v>
      </c>
      <c r="L71" s="3"/>
      <c r="M71" s="20">
        <v>3.975</v>
      </c>
      <c r="N71" s="6">
        <v>7</v>
      </c>
      <c r="O71" s="7" t="s">
        <v>115</v>
      </c>
      <c r="P71" s="8" t="s">
        <v>483</v>
      </c>
      <c r="Q71" s="9" t="s">
        <v>484</v>
      </c>
      <c r="R71" s="5">
        <v>2</v>
      </c>
      <c r="S71" s="10">
        <f>SUM(M71*3600)/(N71*60+O71)</f>
        <v>33.51288056206089</v>
      </c>
      <c r="T71" s="11" t="s">
        <v>16</v>
      </c>
      <c r="U71" s="6"/>
      <c r="V71" s="3">
        <v>251</v>
      </c>
      <c r="W71" s="4"/>
      <c r="X71" s="3"/>
      <c r="Y71" s="3"/>
      <c r="Z71" s="3"/>
      <c r="AA71" s="3"/>
      <c r="AB71" s="3"/>
      <c r="AC71" s="3"/>
      <c r="AD71" s="3"/>
      <c r="AE71" s="3"/>
    </row>
    <row r="72" spans="1:31" s="5" customFormat="1" ht="11.25" customHeight="1">
      <c r="A72" s="6"/>
      <c r="B72" s="15"/>
      <c r="C72" s="6"/>
      <c r="D72" s="7"/>
      <c r="E72" s="8"/>
      <c r="F72" s="9"/>
      <c r="H72" s="10"/>
      <c r="I72" s="11"/>
      <c r="J72" s="11"/>
      <c r="K72" s="11"/>
      <c r="L72" s="3"/>
      <c r="M72" s="15"/>
      <c r="N72" s="6"/>
      <c r="O72" s="7"/>
      <c r="P72" s="8"/>
      <c r="Q72" s="9"/>
      <c r="S72" s="10"/>
      <c r="T72" s="11"/>
      <c r="U72" s="6"/>
      <c r="V72" s="3">
        <v>252</v>
      </c>
      <c r="W72" s="4"/>
      <c r="X72" s="3"/>
      <c r="Y72" s="3"/>
      <c r="Z72" s="3"/>
      <c r="AA72" s="3"/>
      <c r="AB72" s="3"/>
      <c r="AC72" s="3"/>
      <c r="AD72" s="3"/>
      <c r="AE72" s="3"/>
    </row>
    <row r="73" spans="1:31" s="5" customFormat="1" ht="11.25" customHeight="1">
      <c r="A73" s="6"/>
      <c r="B73" s="15"/>
      <c r="C73" s="6"/>
      <c r="D73" s="7"/>
      <c r="E73" s="8"/>
      <c r="F73" s="9"/>
      <c r="H73" s="10"/>
      <c r="I73" s="11"/>
      <c r="J73" s="11"/>
      <c r="K73" s="19" t="s">
        <v>492</v>
      </c>
      <c r="L73" s="2"/>
      <c r="M73" s="15"/>
      <c r="N73" s="6"/>
      <c r="O73" s="7"/>
      <c r="P73" s="8"/>
      <c r="Q73" s="9"/>
      <c r="S73" s="10"/>
      <c r="T73" s="11"/>
      <c r="U73" s="6"/>
      <c r="V73" s="3">
        <v>253</v>
      </c>
      <c r="W73" s="4"/>
      <c r="X73" s="3"/>
      <c r="Y73" s="3"/>
      <c r="Z73" s="3"/>
      <c r="AA73" s="3"/>
      <c r="AB73" s="3"/>
      <c r="AC73" s="3"/>
      <c r="AD73" s="3"/>
      <c r="AE73" s="3"/>
    </row>
    <row r="74" spans="1:31" s="5" customFormat="1" ht="11.25" customHeight="1">
      <c r="A74" s="6" t="s">
        <v>622</v>
      </c>
      <c r="B74" s="15">
        <v>5.688</v>
      </c>
      <c r="C74" s="6">
        <v>8</v>
      </c>
      <c r="D74" s="7" t="s">
        <v>67</v>
      </c>
      <c r="E74" s="8" t="s">
        <v>351</v>
      </c>
      <c r="F74" s="9" t="s">
        <v>57</v>
      </c>
      <c r="G74" s="5">
        <v>10</v>
      </c>
      <c r="H74" s="10">
        <f>SUM(B74*3600)/(C74*60+D74)</f>
        <v>42.22020618556701</v>
      </c>
      <c r="I74" s="11" t="s">
        <v>332</v>
      </c>
      <c r="J74" s="11"/>
      <c r="K74" s="11" t="s">
        <v>176</v>
      </c>
      <c r="L74" s="3"/>
      <c r="M74" s="15">
        <v>5.69</v>
      </c>
      <c r="N74" s="6">
        <v>8</v>
      </c>
      <c r="O74" s="7" t="s">
        <v>70</v>
      </c>
      <c r="P74" s="8">
        <v>34580</v>
      </c>
      <c r="Q74" s="9" t="s">
        <v>57</v>
      </c>
      <c r="R74" s="5">
        <v>10</v>
      </c>
      <c r="S74" s="10">
        <f>SUM(M74*3600)/(N74*60+O74)</f>
        <v>41.465587044534416</v>
      </c>
      <c r="T74" s="11" t="s">
        <v>24</v>
      </c>
      <c r="U74" s="6"/>
      <c r="V74" s="3">
        <v>254</v>
      </c>
      <c r="W74" s="4"/>
      <c r="X74" s="3"/>
      <c r="Y74" s="3"/>
      <c r="Z74" s="3"/>
      <c r="AA74" s="3"/>
      <c r="AB74" s="3"/>
      <c r="AC74" s="3"/>
      <c r="AD74" s="3"/>
      <c r="AE74" s="3"/>
    </row>
    <row r="75" spans="1:31" s="5" customFormat="1" ht="11.25" customHeight="1">
      <c r="A75" s="6" t="s">
        <v>622</v>
      </c>
      <c r="B75" s="20">
        <v>5.688</v>
      </c>
      <c r="C75" s="6">
        <v>8</v>
      </c>
      <c r="D75" s="7" t="s">
        <v>86</v>
      </c>
      <c r="E75" s="8" t="s">
        <v>544</v>
      </c>
      <c r="F75" s="9" t="s">
        <v>547</v>
      </c>
      <c r="G75" s="5">
        <v>2</v>
      </c>
      <c r="H75" s="10">
        <f>SUM(B75*3600)/(C75*60+D75)</f>
        <v>42.48298755186722</v>
      </c>
      <c r="I75" s="11" t="s">
        <v>14</v>
      </c>
      <c r="J75" s="11"/>
      <c r="K75" s="11" t="s">
        <v>314</v>
      </c>
      <c r="L75" s="3"/>
      <c r="M75" s="20">
        <v>5.688</v>
      </c>
      <c r="N75" s="6">
        <v>8</v>
      </c>
      <c r="O75" s="7" t="s">
        <v>86</v>
      </c>
      <c r="P75" s="8" t="s">
        <v>544</v>
      </c>
      <c r="Q75" s="9" t="s">
        <v>547</v>
      </c>
      <c r="R75" s="5">
        <v>2</v>
      </c>
      <c r="S75" s="10">
        <f>SUM(M75*3600)/(N75*60+O75)</f>
        <v>42.48298755186722</v>
      </c>
      <c r="T75" s="11" t="s">
        <v>14</v>
      </c>
      <c r="U75" s="6"/>
      <c r="V75" s="3">
        <v>255</v>
      </c>
      <c r="W75" s="4"/>
      <c r="X75" s="3"/>
      <c r="Y75" s="3"/>
      <c r="Z75" s="3"/>
      <c r="AA75" s="3"/>
      <c r="AB75" s="3"/>
      <c r="AC75" s="3"/>
      <c r="AD75" s="3"/>
      <c r="AE75" s="3"/>
    </row>
    <row r="76" spans="1:31" s="5" customFormat="1" ht="11.25" customHeight="1">
      <c r="A76" s="6" t="s">
        <v>622</v>
      </c>
      <c r="B76" s="15">
        <v>10.57</v>
      </c>
      <c r="C76" s="6"/>
      <c r="D76" s="7"/>
      <c r="E76" s="8"/>
      <c r="F76" s="9"/>
      <c r="H76" s="10"/>
      <c r="I76" s="11"/>
      <c r="J76" s="11"/>
      <c r="K76" s="11" t="s">
        <v>179</v>
      </c>
      <c r="L76" s="3"/>
      <c r="M76" s="15">
        <v>10.57</v>
      </c>
      <c r="N76" s="6">
        <v>16</v>
      </c>
      <c r="O76" s="7" t="s">
        <v>86</v>
      </c>
      <c r="P76" s="8" t="s">
        <v>380</v>
      </c>
      <c r="Q76" s="9" t="s">
        <v>381</v>
      </c>
      <c r="R76" s="5">
        <v>1</v>
      </c>
      <c r="S76" s="10">
        <f>SUM(M76*3600)/(N76*60+O76)</f>
        <v>39.555093555093556</v>
      </c>
      <c r="T76" s="11" t="s">
        <v>38</v>
      </c>
      <c r="U76" s="6"/>
      <c r="V76" s="3">
        <v>256</v>
      </c>
      <c r="W76" s="4"/>
      <c r="X76" s="3"/>
      <c r="Y76" s="3"/>
      <c r="Z76" s="3"/>
      <c r="AA76" s="3"/>
      <c r="AB76" s="3"/>
      <c r="AC76" s="3"/>
      <c r="AD76" s="3"/>
      <c r="AE76" s="3"/>
    </row>
    <row r="77" spans="1:31" s="5" customFormat="1" ht="11.25" customHeight="1">
      <c r="A77" s="6"/>
      <c r="B77" s="15"/>
      <c r="C77" s="6"/>
      <c r="D77" s="7"/>
      <c r="E77" s="8"/>
      <c r="F77" s="9"/>
      <c r="H77" s="10"/>
      <c r="I77" s="11"/>
      <c r="J77" s="11"/>
      <c r="K77" s="11"/>
      <c r="L77" s="3"/>
      <c r="M77" s="15"/>
      <c r="N77" s="6"/>
      <c r="O77" s="7"/>
      <c r="P77" s="8"/>
      <c r="Q77" s="9"/>
      <c r="S77" s="10"/>
      <c r="T77" s="11"/>
      <c r="U77" s="6"/>
      <c r="V77" s="3">
        <v>257</v>
      </c>
      <c r="W77" s="4"/>
      <c r="X77" s="3"/>
      <c r="Y77" s="3"/>
      <c r="Z77" s="3"/>
      <c r="AA77" s="3"/>
      <c r="AB77" s="3"/>
      <c r="AC77" s="3"/>
      <c r="AD77" s="3"/>
      <c r="AE77" s="3"/>
    </row>
    <row r="78" spans="1:31" s="5" customFormat="1" ht="11.25" customHeight="1">
      <c r="A78" s="6"/>
      <c r="B78" s="15"/>
      <c r="C78" s="6"/>
      <c r="D78" s="7"/>
      <c r="E78" s="8"/>
      <c r="F78" s="9"/>
      <c r="H78" s="10"/>
      <c r="I78" s="11"/>
      <c r="J78" s="11"/>
      <c r="K78" s="19" t="s">
        <v>177</v>
      </c>
      <c r="L78" s="2"/>
      <c r="M78" s="15"/>
      <c r="N78" s="6"/>
      <c r="O78" s="7"/>
      <c r="P78" s="8"/>
      <c r="Q78" s="9"/>
      <c r="S78" s="10"/>
      <c r="T78" s="11"/>
      <c r="U78" s="6"/>
      <c r="V78" s="3">
        <v>258</v>
      </c>
      <c r="W78" s="4"/>
      <c r="X78" s="3"/>
      <c r="Y78" s="3"/>
      <c r="Z78" s="3"/>
      <c r="AA78" s="3"/>
      <c r="AB78" s="3"/>
      <c r="AC78" s="3"/>
      <c r="AD78" s="3"/>
      <c r="AE78" s="3"/>
    </row>
    <row r="79" spans="1:31" s="5" customFormat="1" ht="11.25" customHeight="1">
      <c r="A79" s="6" t="s">
        <v>622</v>
      </c>
      <c r="B79" s="15">
        <v>0.725</v>
      </c>
      <c r="C79" s="6">
        <v>1</v>
      </c>
      <c r="D79" s="7" t="s">
        <v>122</v>
      </c>
      <c r="E79" s="8">
        <v>32340</v>
      </c>
      <c r="F79" s="9" t="s">
        <v>57</v>
      </c>
      <c r="H79" s="10">
        <f>SUM(B79*3600)/(C79*60+D79)</f>
        <v>24.166666666666668</v>
      </c>
      <c r="I79" s="11" t="s">
        <v>3</v>
      </c>
      <c r="J79" s="11"/>
      <c r="K79" s="11" t="s">
        <v>168</v>
      </c>
      <c r="L79" s="3"/>
      <c r="M79" s="15">
        <v>0.73</v>
      </c>
      <c r="N79" s="6">
        <v>1</v>
      </c>
      <c r="O79" s="7" t="s">
        <v>96</v>
      </c>
      <c r="P79" s="8">
        <v>34580</v>
      </c>
      <c r="Q79" s="9" t="s">
        <v>57</v>
      </c>
      <c r="R79" s="5">
        <v>10</v>
      </c>
      <c r="S79" s="10">
        <f>SUM(M79*3600)/(N79*60+O79)</f>
        <v>24.110091743119266</v>
      </c>
      <c r="T79" s="11" t="s">
        <v>24</v>
      </c>
      <c r="U79" s="6"/>
      <c r="V79" s="3">
        <v>259</v>
      </c>
      <c r="W79" s="4"/>
      <c r="X79" s="3"/>
      <c r="Y79" s="3"/>
      <c r="Z79" s="3"/>
      <c r="AA79" s="3"/>
      <c r="AB79" s="3"/>
      <c r="AC79" s="3"/>
      <c r="AD79" s="3"/>
      <c r="AE79" s="3"/>
    </row>
    <row r="80" spans="1:31" s="5" customFormat="1" ht="11.25" customHeight="1">
      <c r="A80" s="6" t="s">
        <v>622</v>
      </c>
      <c r="B80" s="20">
        <v>0.73</v>
      </c>
      <c r="C80" s="6">
        <v>1</v>
      </c>
      <c r="D80" s="7" t="s">
        <v>122</v>
      </c>
      <c r="E80" s="8" t="s">
        <v>465</v>
      </c>
      <c r="F80" s="9" t="s">
        <v>490</v>
      </c>
      <c r="G80" s="5">
        <v>2</v>
      </c>
      <c r="H80" s="10">
        <f>SUM(B80*3600)/(C80*60+D80)</f>
        <v>24.333333333333332</v>
      </c>
      <c r="I80" s="11" t="s">
        <v>26</v>
      </c>
      <c r="J80" s="11"/>
      <c r="K80" s="11" t="s">
        <v>314</v>
      </c>
      <c r="L80" s="3"/>
      <c r="M80" s="20">
        <v>0.725</v>
      </c>
      <c r="N80" s="6">
        <v>1</v>
      </c>
      <c r="O80" s="7" t="s">
        <v>77</v>
      </c>
      <c r="P80" s="8" t="s">
        <v>544</v>
      </c>
      <c r="Q80" s="9" t="s">
        <v>547</v>
      </c>
      <c r="R80" s="5">
        <v>2</v>
      </c>
      <c r="S80" s="10">
        <f>SUM(M80*3600)/(N80*60+O80)</f>
        <v>29.325842696629213</v>
      </c>
      <c r="T80" s="11" t="s">
        <v>14</v>
      </c>
      <c r="U80" s="6"/>
      <c r="V80" s="3">
        <v>260</v>
      </c>
      <c r="W80" s="4"/>
      <c r="X80" s="3"/>
      <c r="Y80" s="3"/>
      <c r="Z80" s="3"/>
      <c r="AA80" s="3"/>
      <c r="AB80" s="3"/>
      <c r="AC80" s="3"/>
      <c r="AD80" s="3"/>
      <c r="AE80" s="3"/>
    </row>
    <row r="81" spans="1:31" s="5" customFormat="1" ht="11.25" customHeight="1">
      <c r="A81" s="6" t="s">
        <v>622</v>
      </c>
      <c r="B81" s="15">
        <v>4.88</v>
      </c>
      <c r="C81" s="6">
        <v>7</v>
      </c>
      <c r="D81" s="7" t="s">
        <v>95</v>
      </c>
      <c r="E81" s="8" t="s">
        <v>544</v>
      </c>
      <c r="F81" s="9" t="s">
        <v>547</v>
      </c>
      <c r="G81" s="5">
        <v>2</v>
      </c>
      <c r="H81" s="10">
        <f>SUM(B81*3600)/(C81*60+D81)</f>
        <v>36.676409185803756</v>
      </c>
      <c r="I81" s="11" t="s">
        <v>14</v>
      </c>
      <c r="J81" s="11"/>
      <c r="K81" s="11" t="s">
        <v>179</v>
      </c>
      <c r="L81" s="3"/>
      <c r="M81" s="15">
        <v>4.88</v>
      </c>
      <c r="N81" s="6">
        <v>7</v>
      </c>
      <c r="O81" s="7" t="s">
        <v>142</v>
      </c>
      <c r="P81" s="8" t="s">
        <v>467</v>
      </c>
      <c r="Q81" s="9" t="s">
        <v>493</v>
      </c>
      <c r="R81" s="5">
        <v>1</v>
      </c>
      <c r="S81" s="10">
        <f>SUM(M81*3600)/(N81*60+O81)</f>
        <v>38.69603524229075</v>
      </c>
      <c r="T81" s="11" t="s">
        <v>14</v>
      </c>
      <c r="U81" s="6"/>
      <c r="V81" s="3">
        <v>261</v>
      </c>
      <c r="W81" s="4"/>
      <c r="X81" s="3"/>
      <c r="Y81" s="3"/>
      <c r="Z81" s="3"/>
      <c r="AA81" s="3"/>
      <c r="AB81" s="3"/>
      <c r="AC81" s="3"/>
      <c r="AD81" s="3"/>
      <c r="AE81" s="3"/>
    </row>
    <row r="82" spans="1:31" s="5" customFormat="1" ht="11.25" customHeight="1">
      <c r="A82" s="6"/>
      <c r="B82" s="15"/>
      <c r="C82" s="6"/>
      <c r="D82" s="7"/>
      <c r="E82" s="8"/>
      <c r="F82" s="9"/>
      <c r="H82" s="10"/>
      <c r="I82" s="11"/>
      <c r="J82" s="11"/>
      <c r="K82" s="11"/>
      <c r="L82" s="3"/>
      <c r="M82" s="15"/>
      <c r="N82" s="6"/>
      <c r="O82" s="7"/>
      <c r="P82" s="8"/>
      <c r="Q82" s="9"/>
      <c r="S82" s="10"/>
      <c r="T82" s="11"/>
      <c r="U82" s="6"/>
      <c r="V82" s="3">
        <v>262</v>
      </c>
      <c r="W82" s="4"/>
      <c r="X82" s="3"/>
      <c r="Y82" s="3"/>
      <c r="Z82" s="3"/>
      <c r="AA82" s="3"/>
      <c r="AB82" s="3"/>
      <c r="AC82" s="3"/>
      <c r="AD82" s="3"/>
      <c r="AE82" s="3"/>
    </row>
    <row r="83" spans="1:31" s="5" customFormat="1" ht="11.25" customHeight="1">
      <c r="A83" s="6"/>
      <c r="B83" s="15"/>
      <c r="C83" s="6"/>
      <c r="D83" s="7"/>
      <c r="E83" s="8"/>
      <c r="F83" s="9"/>
      <c r="H83" s="10"/>
      <c r="I83" s="11"/>
      <c r="J83" s="11"/>
      <c r="K83" s="19" t="s">
        <v>178</v>
      </c>
      <c r="L83" s="2"/>
      <c r="M83" s="15"/>
      <c r="N83" s="6"/>
      <c r="O83" s="7"/>
      <c r="P83" s="8"/>
      <c r="Q83" s="9"/>
      <c r="S83" s="10"/>
      <c r="T83" s="11"/>
      <c r="U83" s="6"/>
      <c r="V83" s="3">
        <v>263</v>
      </c>
      <c r="W83" s="4"/>
      <c r="X83" s="3"/>
      <c r="Y83" s="3"/>
      <c r="Z83" s="3"/>
      <c r="AA83" s="3"/>
      <c r="AB83" s="3"/>
      <c r="AC83" s="3"/>
      <c r="AD83" s="3"/>
      <c r="AE83" s="3"/>
    </row>
    <row r="84" spans="1:31" s="5" customFormat="1" ht="11.25" customHeight="1">
      <c r="A84" s="6" t="s">
        <v>622</v>
      </c>
      <c r="B84" s="15">
        <v>4.15</v>
      </c>
      <c r="C84" s="6">
        <v>6</v>
      </c>
      <c r="D84" s="7" t="s">
        <v>142</v>
      </c>
      <c r="E84" s="8">
        <v>32340</v>
      </c>
      <c r="F84" s="9" t="s">
        <v>57</v>
      </c>
      <c r="H84" s="10">
        <f>SUM(B84*3600)/(C84*60+D84)</f>
        <v>37.91878172588833</v>
      </c>
      <c r="I84" s="11" t="s">
        <v>3</v>
      </c>
      <c r="J84" s="11"/>
      <c r="K84" s="11" t="s">
        <v>179</v>
      </c>
      <c r="L84" s="3"/>
      <c r="M84" s="15">
        <v>4.15</v>
      </c>
      <c r="N84" s="6">
        <v>6</v>
      </c>
      <c r="O84" s="7" t="s">
        <v>121</v>
      </c>
      <c r="P84" s="8">
        <v>34580</v>
      </c>
      <c r="Q84" s="9" t="s">
        <v>57</v>
      </c>
      <c r="R84" s="5">
        <v>10</v>
      </c>
      <c r="S84" s="10">
        <f>SUM(M84*3600)/(N84*60+O84)</f>
        <v>38.50515463917526</v>
      </c>
      <c r="T84" s="11" t="s">
        <v>24</v>
      </c>
      <c r="U84" s="6"/>
      <c r="V84" s="3">
        <v>264</v>
      </c>
      <c r="W84" s="4"/>
      <c r="X84" s="3"/>
      <c r="Y84" s="3"/>
      <c r="Z84" s="3"/>
      <c r="AA84" s="3"/>
      <c r="AB84" s="3"/>
      <c r="AC84" s="3"/>
      <c r="AD84" s="3"/>
      <c r="AE84" s="3"/>
    </row>
    <row r="85" spans="1:31" s="5" customFormat="1" ht="11.25" customHeight="1">
      <c r="A85" s="6" t="s">
        <v>622</v>
      </c>
      <c r="B85" s="20">
        <v>4.15</v>
      </c>
      <c r="C85" s="6">
        <v>6</v>
      </c>
      <c r="D85" s="7" t="s">
        <v>59</v>
      </c>
      <c r="E85" s="8" t="s">
        <v>465</v>
      </c>
      <c r="F85" s="9" t="s">
        <v>490</v>
      </c>
      <c r="G85" s="5">
        <v>2</v>
      </c>
      <c r="H85" s="10">
        <f>SUM(B85*3600)/(C85*60+D85)</f>
        <v>36.08695652173913</v>
      </c>
      <c r="I85" s="11" t="s">
        <v>26</v>
      </c>
      <c r="J85" s="11"/>
      <c r="K85" s="11" t="s">
        <v>314</v>
      </c>
      <c r="L85" s="3"/>
      <c r="M85" s="20">
        <v>4.15</v>
      </c>
      <c r="N85" s="6">
        <v>5</v>
      </c>
      <c r="O85" s="7" t="s">
        <v>93</v>
      </c>
      <c r="P85" s="8" t="s">
        <v>544</v>
      </c>
      <c r="Q85" s="9" t="s">
        <v>547</v>
      </c>
      <c r="R85" s="5">
        <v>2</v>
      </c>
      <c r="S85" s="10">
        <f>SUM(M85*3600)/(N85*60+O85)</f>
        <v>42.08450704225353</v>
      </c>
      <c r="T85" s="11" t="s">
        <v>14</v>
      </c>
      <c r="U85" s="6"/>
      <c r="V85" s="3">
        <v>265</v>
      </c>
      <c r="W85" s="4"/>
      <c r="X85" s="3"/>
      <c r="Y85" s="3"/>
      <c r="Z85" s="3"/>
      <c r="AA85" s="3"/>
      <c r="AB85" s="3"/>
      <c r="AC85" s="3"/>
      <c r="AD85" s="3"/>
      <c r="AE85" s="3"/>
    </row>
    <row r="86" spans="1:31" s="5" customFormat="1" ht="11.25" customHeight="1">
      <c r="A86" s="6" t="s">
        <v>622</v>
      </c>
      <c r="B86" s="15"/>
      <c r="C86" s="6"/>
      <c r="D86" s="7"/>
      <c r="E86" s="8"/>
      <c r="F86" s="9"/>
      <c r="H86" s="10"/>
      <c r="I86" s="11"/>
      <c r="J86" s="11"/>
      <c r="K86" s="11"/>
      <c r="L86" s="3"/>
      <c r="M86" s="15"/>
      <c r="N86" s="6"/>
      <c r="O86" s="7"/>
      <c r="P86" s="8"/>
      <c r="Q86" s="9"/>
      <c r="S86" s="10"/>
      <c r="T86" s="11"/>
      <c r="U86" s="6"/>
      <c r="V86" s="3">
        <v>266</v>
      </c>
      <c r="W86" s="4"/>
      <c r="X86" s="3"/>
      <c r="Y86" s="3"/>
      <c r="Z86" s="3"/>
      <c r="AA86" s="3"/>
      <c r="AB86" s="3"/>
      <c r="AC86" s="3"/>
      <c r="AD86" s="3"/>
      <c r="AE86" s="3"/>
    </row>
    <row r="87" spans="1:31" s="5" customFormat="1" ht="11.25" customHeight="1">
      <c r="A87" s="6"/>
      <c r="B87" s="15"/>
      <c r="C87" s="6"/>
      <c r="D87" s="7"/>
      <c r="E87" s="8"/>
      <c r="F87" s="9"/>
      <c r="H87" s="10"/>
      <c r="I87" s="11"/>
      <c r="J87" s="11"/>
      <c r="K87" s="19" t="s">
        <v>180</v>
      </c>
      <c r="L87" s="2"/>
      <c r="M87" s="15"/>
      <c r="N87" s="6"/>
      <c r="O87" s="7"/>
      <c r="P87" s="8"/>
      <c r="Q87" s="9"/>
      <c r="S87" s="10"/>
      <c r="T87" s="11"/>
      <c r="U87" s="6"/>
      <c r="V87" s="3">
        <v>267</v>
      </c>
      <c r="W87" s="4"/>
      <c r="X87" s="3"/>
      <c r="Y87" s="3"/>
      <c r="Z87" s="3"/>
      <c r="AA87" s="3"/>
      <c r="AB87" s="3"/>
      <c r="AC87" s="3"/>
      <c r="AD87" s="3"/>
      <c r="AE87" s="3"/>
    </row>
    <row r="88" spans="1:31" s="5" customFormat="1" ht="11.25" customHeight="1">
      <c r="A88" s="6" t="s">
        <v>622</v>
      </c>
      <c r="B88" s="15">
        <v>1.138</v>
      </c>
      <c r="C88" s="6">
        <v>2</v>
      </c>
      <c r="D88" s="7" t="s">
        <v>100</v>
      </c>
      <c r="E88" s="8">
        <v>32340</v>
      </c>
      <c r="F88" s="9" t="s">
        <v>57</v>
      </c>
      <c r="H88" s="10">
        <f>SUM(B88*3600)/(C88*60+D88)</f>
        <v>23.277272727272724</v>
      </c>
      <c r="I88" s="11" t="s">
        <v>3</v>
      </c>
      <c r="J88" s="11"/>
      <c r="K88" s="11" t="s">
        <v>181</v>
      </c>
      <c r="L88" s="3"/>
      <c r="M88" s="15">
        <v>1.138</v>
      </c>
      <c r="N88" s="6">
        <v>2</v>
      </c>
      <c r="O88" s="7" t="s">
        <v>88</v>
      </c>
      <c r="P88" s="8">
        <v>32340</v>
      </c>
      <c r="Q88" s="9" t="s">
        <v>57</v>
      </c>
      <c r="S88" s="10">
        <f>SUM(M88*3600)/(N88*60+O88)</f>
        <v>26.094267515923562</v>
      </c>
      <c r="T88" s="11" t="s">
        <v>3</v>
      </c>
      <c r="U88" s="6"/>
      <c r="V88" s="3">
        <v>268</v>
      </c>
      <c r="W88" s="4"/>
      <c r="X88" s="3"/>
      <c r="Y88" s="3"/>
      <c r="Z88" s="3"/>
      <c r="AA88" s="3"/>
      <c r="AB88" s="3"/>
      <c r="AC88" s="3"/>
      <c r="AD88" s="3"/>
      <c r="AE88" s="3"/>
    </row>
    <row r="89" spans="1:31" s="5" customFormat="1" ht="11.25" customHeight="1">
      <c r="A89" s="6" t="s">
        <v>622</v>
      </c>
      <c r="B89" s="20">
        <v>1.138</v>
      </c>
      <c r="C89" s="6">
        <v>3</v>
      </c>
      <c r="D89" s="7" t="s">
        <v>132</v>
      </c>
      <c r="E89" s="8">
        <v>37455</v>
      </c>
      <c r="F89" s="9" t="s">
        <v>324</v>
      </c>
      <c r="G89" s="5">
        <v>2</v>
      </c>
      <c r="H89" s="10">
        <f>SUM(B89*3600)/(C89*60+D89)</f>
        <v>22.265217391304343</v>
      </c>
      <c r="I89" s="11" t="s">
        <v>1</v>
      </c>
      <c r="J89" s="11"/>
      <c r="K89" s="11" t="s">
        <v>314</v>
      </c>
      <c r="L89" s="3"/>
      <c r="M89" s="20">
        <v>1.14</v>
      </c>
      <c r="N89" s="6">
        <v>2</v>
      </c>
      <c r="O89" s="7" t="s">
        <v>126</v>
      </c>
      <c r="P89" s="8" t="s">
        <v>544</v>
      </c>
      <c r="Q89" s="9" t="s">
        <v>547</v>
      </c>
      <c r="R89" s="5">
        <v>2</v>
      </c>
      <c r="S89" s="10">
        <f>SUM(M89*3600)/(N89*60+O89)</f>
        <v>31.813953488372093</v>
      </c>
      <c r="T89" s="11" t="s">
        <v>14</v>
      </c>
      <c r="U89" s="6"/>
      <c r="V89" s="3">
        <v>269</v>
      </c>
      <c r="W89" s="4"/>
      <c r="X89" s="3"/>
      <c r="Y89" s="3"/>
      <c r="Z89" s="3"/>
      <c r="AA89" s="3"/>
      <c r="AB89" s="3"/>
      <c r="AC89" s="3"/>
      <c r="AD89" s="3"/>
      <c r="AE89" s="3"/>
    </row>
    <row r="90" spans="1:31" s="5" customFormat="1" ht="11.25" customHeight="1">
      <c r="A90" s="6" t="s">
        <v>622</v>
      </c>
      <c r="B90" s="15">
        <v>4.37</v>
      </c>
      <c r="C90" s="6">
        <v>6</v>
      </c>
      <c r="D90" s="7" t="s">
        <v>203</v>
      </c>
      <c r="E90" s="8">
        <v>37455</v>
      </c>
      <c r="F90" s="9" t="s">
        <v>57</v>
      </c>
      <c r="G90" s="5">
        <v>10</v>
      </c>
      <c r="H90" s="10">
        <f>SUM(B90*3600)/(C90*60+D90)</f>
        <v>37.63636363636363</v>
      </c>
      <c r="I90" s="11" t="s">
        <v>1</v>
      </c>
      <c r="J90" s="11"/>
      <c r="K90" s="11" t="s">
        <v>184</v>
      </c>
      <c r="L90" s="3"/>
      <c r="M90" s="15">
        <v>4.37</v>
      </c>
      <c r="N90" s="6">
        <v>8</v>
      </c>
      <c r="O90" s="7" t="s">
        <v>121</v>
      </c>
      <c r="P90" s="8" t="s">
        <v>609</v>
      </c>
      <c r="Q90" s="9" t="s">
        <v>57</v>
      </c>
      <c r="R90" s="5">
        <v>10</v>
      </c>
      <c r="S90" s="10">
        <f>SUM(M90*3600)/(N90*60+O90)</f>
        <v>30.968503937007874</v>
      </c>
      <c r="T90" s="11" t="s">
        <v>332</v>
      </c>
      <c r="U90" s="6"/>
      <c r="V90" s="3">
        <v>270</v>
      </c>
      <c r="W90" s="4"/>
      <c r="X90" s="3"/>
      <c r="Y90" s="3"/>
      <c r="Z90" s="3"/>
      <c r="AA90" s="3"/>
      <c r="AB90" s="3"/>
      <c r="AC90" s="3"/>
      <c r="AD90" s="3"/>
      <c r="AE90" s="3"/>
    </row>
    <row r="91" spans="1:31" s="5" customFormat="1" ht="11.25" customHeight="1">
      <c r="A91" s="6" t="s">
        <v>622</v>
      </c>
      <c r="B91" s="20">
        <v>4.37</v>
      </c>
      <c r="C91" s="6">
        <v>6</v>
      </c>
      <c r="D91" s="7" t="s">
        <v>98</v>
      </c>
      <c r="E91" s="8" t="s">
        <v>380</v>
      </c>
      <c r="F91" s="9" t="s">
        <v>381</v>
      </c>
      <c r="G91" s="5">
        <v>1</v>
      </c>
      <c r="H91" s="10">
        <f>SUM(B91*3600)/(C91*60+D91)</f>
        <v>40.651162790697676</v>
      </c>
      <c r="I91" s="11" t="s">
        <v>38</v>
      </c>
      <c r="J91" s="11"/>
      <c r="K91" s="11" t="s">
        <v>314</v>
      </c>
      <c r="L91" s="3"/>
      <c r="M91" s="20">
        <v>4.37</v>
      </c>
      <c r="N91" s="6"/>
      <c r="O91" s="7"/>
      <c r="P91" s="8"/>
      <c r="Q91" s="9"/>
      <c r="S91" s="10"/>
      <c r="T91" s="11"/>
      <c r="U91" s="6"/>
      <c r="V91" s="3">
        <v>271</v>
      </c>
      <c r="W91" s="4"/>
      <c r="X91" s="3"/>
      <c r="Y91" s="3"/>
      <c r="Z91" s="3"/>
      <c r="AA91" s="3"/>
      <c r="AB91" s="3"/>
      <c r="AC91" s="3"/>
      <c r="AD91" s="3"/>
      <c r="AE91" s="3"/>
    </row>
    <row r="92" spans="1:31" s="5" customFormat="1" ht="11.25" customHeight="1">
      <c r="A92" s="6" t="s">
        <v>622</v>
      </c>
      <c r="B92" s="15">
        <v>11.6</v>
      </c>
      <c r="C92" s="6">
        <v>22</v>
      </c>
      <c r="D92" s="7" t="s">
        <v>76</v>
      </c>
      <c r="E92" s="8">
        <v>34580</v>
      </c>
      <c r="F92" s="9" t="s">
        <v>57</v>
      </c>
      <c r="G92" s="5">
        <v>10</v>
      </c>
      <c r="H92" s="10">
        <f>SUM(B92*3600)/(C92*60+D92)</f>
        <v>30.48175182481752</v>
      </c>
      <c r="I92" s="11" t="s">
        <v>24</v>
      </c>
      <c r="J92" s="11"/>
      <c r="K92" s="11" t="s">
        <v>182</v>
      </c>
      <c r="L92" s="3"/>
      <c r="M92" s="15">
        <v>11.6</v>
      </c>
      <c r="N92" s="6"/>
      <c r="O92" s="7"/>
      <c r="P92" s="8"/>
      <c r="Q92" s="9"/>
      <c r="S92" s="10"/>
      <c r="T92" s="11"/>
      <c r="U92" s="6"/>
      <c r="V92" s="3">
        <v>272</v>
      </c>
      <c r="W92" s="4"/>
      <c r="X92" s="3"/>
      <c r="Y92" s="3"/>
      <c r="Z92" s="3"/>
      <c r="AA92" s="3"/>
      <c r="AB92" s="3"/>
      <c r="AC92" s="3"/>
      <c r="AD92" s="3"/>
      <c r="AE92" s="3"/>
    </row>
    <row r="93" spans="1:31" s="5" customFormat="1" ht="11.25" customHeight="1">
      <c r="A93" s="6"/>
      <c r="B93" s="15"/>
      <c r="C93" s="6"/>
      <c r="D93" s="7"/>
      <c r="E93" s="8"/>
      <c r="F93" s="9"/>
      <c r="H93" s="10"/>
      <c r="I93" s="11"/>
      <c r="J93" s="11"/>
      <c r="K93" s="11"/>
      <c r="L93" s="3"/>
      <c r="M93" s="13"/>
      <c r="N93" s="6"/>
      <c r="O93" s="7"/>
      <c r="P93" s="8"/>
      <c r="Q93" s="9"/>
      <c r="S93" s="10"/>
      <c r="T93" s="11"/>
      <c r="U93" s="6"/>
      <c r="V93" s="3">
        <v>273</v>
      </c>
      <c r="W93" s="4"/>
      <c r="X93" s="3"/>
      <c r="Y93" s="3"/>
      <c r="Z93" s="3"/>
      <c r="AA93" s="3"/>
      <c r="AB93" s="3"/>
      <c r="AC93" s="3"/>
      <c r="AD93" s="3"/>
      <c r="AE93" s="3"/>
    </row>
    <row r="94" spans="1:31" s="5" customFormat="1" ht="11.25" customHeight="1">
      <c r="A94" s="6"/>
      <c r="B94" s="15"/>
      <c r="C94" s="6"/>
      <c r="D94" s="7"/>
      <c r="E94" s="8"/>
      <c r="F94" s="9"/>
      <c r="H94" s="10"/>
      <c r="I94" s="11"/>
      <c r="J94" s="11"/>
      <c r="K94" s="19" t="s">
        <v>183</v>
      </c>
      <c r="L94" s="2"/>
      <c r="M94" s="17"/>
      <c r="N94" s="6"/>
      <c r="O94" s="7"/>
      <c r="P94" s="8"/>
      <c r="Q94" s="9"/>
      <c r="S94" s="10"/>
      <c r="T94" s="11"/>
      <c r="U94" s="6"/>
      <c r="V94" s="3">
        <v>274</v>
      </c>
      <c r="W94" s="4"/>
      <c r="X94" s="3"/>
      <c r="Y94" s="3"/>
      <c r="Z94" s="3"/>
      <c r="AA94" s="3"/>
      <c r="AB94" s="3"/>
      <c r="AC94" s="3"/>
      <c r="AD94" s="3"/>
      <c r="AE94" s="3"/>
    </row>
    <row r="95" spans="1:31" s="5" customFormat="1" ht="11.25" customHeight="1">
      <c r="A95" s="6" t="s">
        <v>622</v>
      </c>
      <c r="B95" s="15">
        <v>3.225</v>
      </c>
      <c r="C95" s="6">
        <v>5</v>
      </c>
      <c r="D95" s="7" t="s">
        <v>86</v>
      </c>
      <c r="E95" s="8" t="s">
        <v>351</v>
      </c>
      <c r="F95" s="9" t="s">
        <v>57</v>
      </c>
      <c r="G95" s="5">
        <v>10</v>
      </c>
      <c r="H95" s="10">
        <f>SUM(B95*3600)/(C95*60+D95)</f>
        <v>38.443708609271525</v>
      </c>
      <c r="I95" s="11" t="s">
        <v>332</v>
      </c>
      <c r="J95" s="11"/>
      <c r="K95" s="11" t="s">
        <v>184</v>
      </c>
      <c r="L95" s="3"/>
      <c r="M95" s="15">
        <v>3.23</v>
      </c>
      <c r="N95" s="6">
        <v>5</v>
      </c>
      <c r="O95" s="7" t="s">
        <v>167</v>
      </c>
      <c r="P95" s="8">
        <v>34580</v>
      </c>
      <c r="Q95" s="9" t="s">
        <v>57</v>
      </c>
      <c r="R95" s="5">
        <v>10</v>
      </c>
      <c r="S95" s="10">
        <f>SUM(M95*3600)/(N95*60+O95)</f>
        <v>36.6813880126183</v>
      </c>
      <c r="T95" s="11" t="s">
        <v>24</v>
      </c>
      <c r="U95" s="6"/>
      <c r="V95" s="3">
        <v>275</v>
      </c>
      <c r="W95" s="4"/>
      <c r="X95" s="3"/>
      <c r="Y95" s="3"/>
      <c r="Z95" s="3"/>
      <c r="AA95" s="3"/>
      <c r="AB95" s="3"/>
      <c r="AC95" s="3"/>
      <c r="AD95" s="3"/>
      <c r="AE95" s="3"/>
    </row>
    <row r="96" spans="1:31" s="5" customFormat="1" ht="11.25" customHeight="1">
      <c r="A96" s="6" t="s">
        <v>622</v>
      </c>
      <c r="B96" s="20">
        <v>3.23</v>
      </c>
      <c r="C96" s="6">
        <v>4</v>
      </c>
      <c r="D96" s="7" t="s">
        <v>95</v>
      </c>
      <c r="E96" s="8">
        <v>37455</v>
      </c>
      <c r="F96" s="9" t="s">
        <v>324</v>
      </c>
      <c r="G96" s="5">
        <v>2</v>
      </c>
      <c r="H96" s="10">
        <f>SUM(B96*3600)/(C96*60+D96)</f>
        <v>38.88963210702341</v>
      </c>
      <c r="I96" s="11" t="s">
        <v>1</v>
      </c>
      <c r="J96" s="11"/>
      <c r="K96" s="11" t="s">
        <v>314</v>
      </c>
      <c r="L96" s="3"/>
      <c r="M96" s="20">
        <v>3.225</v>
      </c>
      <c r="N96" s="6">
        <v>5</v>
      </c>
      <c r="O96" s="7" t="s">
        <v>97</v>
      </c>
      <c r="P96" s="8" t="s">
        <v>544</v>
      </c>
      <c r="Q96" s="9" t="s">
        <v>547</v>
      </c>
      <c r="R96" s="5">
        <v>2</v>
      </c>
      <c r="S96" s="10">
        <f>SUM(M96*3600)/(N96*60+O96)</f>
        <v>38.7</v>
      </c>
      <c r="T96" s="11" t="s">
        <v>14</v>
      </c>
      <c r="U96" s="6"/>
      <c r="V96" s="3">
        <v>276</v>
      </c>
      <c r="W96" s="4"/>
      <c r="X96" s="3"/>
      <c r="Y96" s="3"/>
      <c r="Z96" s="3"/>
      <c r="AA96" s="3"/>
      <c r="AB96" s="3"/>
      <c r="AC96" s="3"/>
      <c r="AD96" s="3"/>
      <c r="AE96" s="3"/>
    </row>
    <row r="97" spans="1:31" s="5" customFormat="1" ht="11.25" customHeight="1">
      <c r="A97" s="6" t="s">
        <v>622</v>
      </c>
      <c r="B97" s="15">
        <v>8.25</v>
      </c>
      <c r="C97" s="6"/>
      <c r="D97" s="7"/>
      <c r="E97" s="8"/>
      <c r="F97" s="9"/>
      <c r="H97" s="10"/>
      <c r="I97" s="11"/>
      <c r="J97" s="11"/>
      <c r="K97" s="11" t="s">
        <v>188</v>
      </c>
      <c r="L97" s="3"/>
      <c r="M97" s="15">
        <v>8.25</v>
      </c>
      <c r="N97" s="6">
        <v>15</v>
      </c>
      <c r="O97" s="7" t="s">
        <v>70</v>
      </c>
      <c r="P97" s="8">
        <v>37455</v>
      </c>
      <c r="Q97" s="9" t="s">
        <v>324</v>
      </c>
      <c r="R97" s="5">
        <v>2</v>
      </c>
      <c r="S97" s="10">
        <f>SUM(M97*3600)/(N97*60+O97)</f>
        <v>32.4945295404814</v>
      </c>
      <c r="T97" s="11" t="s">
        <v>1</v>
      </c>
      <c r="U97" s="6"/>
      <c r="V97" s="3">
        <v>277</v>
      </c>
      <c r="W97" s="4"/>
      <c r="X97" s="3"/>
      <c r="Y97" s="3"/>
      <c r="Z97" s="3"/>
      <c r="AA97" s="3"/>
      <c r="AB97" s="3"/>
      <c r="AC97" s="3"/>
      <c r="AD97" s="3"/>
      <c r="AE97" s="3"/>
    </row>
    <row r="98" spans="1:31" s="5" customFormat="1" ht="11.25" customHeight="1">
      <c r="A98" s="6"/>
      <c r="B98" s="15"/>
      <c r="C98" s="6"/>
      <c r="D98" s="7"/>
      <c r="E98" s="8"/>
      <c r="F98" s="9"/>
      <c r="H98" s="10"/>
      <c r="I98" s="11"/>
      <c r="J98" s="11"/>
      <c r="K98" s="11"/>
      <c r="L98" s="3"/>
      <c r="M98" s="15"/>
      <c r="N98" s="6"/>
      <c r="O98" s="7"/>
      <c r="P98" s="8"/>
      <c r="Q98" s="9"/>
      <c r="S98" s="10"/>
      <c r="T98" s="11"/>
      <c r="U98" s="6"/>
      <c r="V98" s="3">
        <v>278</v>
      </c>
      <c r="W98" s="4"/>
      <c r="X98" s="3"/>
      <c r="Y98" s="3"/>
      <c r="Z98" s="3"/>
      <c r="AA98" s="3"/>
      <c r="AB98" s="3"/>
      <c r="AC98" s="3"/>
      <c r="AD98" s="3"/>
      <c r="AE98" s="3"/>
    </row>
    <row r="99" spans="1:31" s="5" customFormat="1" ht="11.25" customHeight="1">
      <c r="A99" s="6"/>
      <c r="B99" s="15"/>
      <c r="C99" s="6"/>
      <c r="D99" s="7"/>
      <c r="E99" s="8"/>
      <c r="F99" s="9"/>
      <c r="H99" s="10"/>
      <c r="I99" s="11"/>
      <c r="J99" s="11"/>
      <c r="K99" s="19" t="s">
        <v>185</v>
      </c>
      <c r="L99" s="2"/>
      <c r="M99" s="15"/>
      <c r="N99" s="6"/>
      <c r="O99" s="7"/>
      <c r="P99" s="8"/>
      <c r="Q99" s="9"/>
      <c r="S99" s="10"/>
      <c r="T99" s="11"/>
      <c r="U99" s="6"/>
      <c r="V99" s="3">
        <v>279</v>
      </c>
      <c r="W99" s="4"/>
      <c r="X99" s="3"/>
      <c r="Y99" s="3"/>
      <c r="Z99" s="3"/>
      <c r="AA99" s="3"/>
      <c r="AB99" s="3"/>
      <c r="AC99" s="3"/>
      <c r="AD99" s="3"/>
      <c r="AE99" s="3"/>
    </row>
    <row r="100" spans="1:31" s="5" customFormat="1" ht="11.25" customHeight="1">
      <c r="A100" s="6" t="s">
        <v>622</v>
      </c>
      <c r="B100" s="15">
        <v>3.513</v>
      </c>
      <c r="C100" s="6">
        <v>7</v>
      </c>
      <c r="D100" s="7" t="s">
        <v>82</v>
      </c>
      <c r="E100" s="8">
        <v>33488</v>
      </c>
      <c r="F100" s="9" t="s">
        <v>57</v>
      </c>
      <c r="H100" s="10">
        <f>SUM(B100*3600)/(C100*60+D100)</f>
        <v>26.51320754716981</v>
      </c>
      <c r="I100" s="11" t="s">
        <v>1</v>
      </c>
      <c r="J100" s="11"/>
      <c r="K100" s="11" t="s">
        <v>186</v>
      </c>
      <c r="L100" s="3"/>
      <c r="M100" s="15">
        <v>3.513</v>
      </c>
      <c r="N100" s="6">
        <v>7</v>
      </c>
      <c r="O100" s="7" t="s">
        <v>56</v>
      </c>
      <c r="P100" s="8">
        <v>33488</v>
      </c>
      <c r="Q100" s="9" t="s">
        <v>57</v>
      </c>
      <c r="S100" s="10">
        <f>SUM(M100*3600)/(N100*60+O100)</f>
        <v>29.68732394366197</v>
      </c>
      <c r="T100" s="11" t="s">
        <v>1</v>
      </c>
      <c r="U100" s="6"/>
      <c r="V100" s="3">
        <v>280</v>
      </c>
      <c r="W100" s="4"/>
      <c r="X100" s="3"/>
      <c r="Y100" s="3"/>
      <c r="Z100" s="3"/>
      <c r="AA100" s="3"/>
      <c r="AB100" s="3"/>
      <c r="AC100" s="3"/>
      <c r="AD100" s="3"/>
      <c r="AE100" s="3"/>
    </row>
    <row r="101" spans="1:31" s="5" customFormat="1" ht="11.25" customHeight="1">
      <c r="A101" s="6" t="s">
        <v>622</v>
      </c>
      <c r="B101" s="20">
        <v>3.513</v>
      </c>
      <c r="C101" s="6">
        <v>7</v>
      </c>
      <c r="D101" s="7" t="s">
        <v>91</v>
      </c>
      <c r="E101" s="8" t="s">
        <v>544</v>
      </c>
      <c r="F101" s="9" t="s">
        <v>547</v>
      </c>
      <c r="G101" s="5">
        <v>2</v>
      </c>
      <c r="H101" s="10">
        <f>SUM(B101*3600)/(C101*60+D101)</f>
        <v>30.039904988123514</v>
      </c>
      <c r="I101" s="11" t="s">
        <v>14</v>
      </c>
      <c r="J101" s="11"/>
      <c r="K101" s="11" t="s">
        <v>314</v>
      </c>
      <c r="L101" s="3"/>
      <c r="M101" s="20">
        <v>3.513</v>
      </c>
      <c r="N101" s="6">
        <v>6</v>
      </c>
      <c r="O101" s="7" t="s">
        <v>111</v>
      </c>
      <c r="P101" s="8" t="s">
        <v>463</v>
      </c>
      <c r="Q101" s="9" t="s">
        <v>162</v>
      </c>
      <c r="R101" s="5">
        <v>1</v>
      </c>
      <c r="S101" s="10">
        <f>SUM(M101*3600)/(N101*60+O101)</f>
        <v>32.01721518987342</v>
      </c>
      <c r="T101" s="11" t="s">
        <v>14</v>
      </c>
      <c r="U101" s="6"/>
      <c r="V101" s="3">
        <v>281</v>
      </c>
      <c r="W101" s="4"/>
      <c r="X101" s="3"/>
      <c r="Y101" s="3"/>
      <c r="Z101" s="3"/>
      <c r="AA101" s="3"/>
      <c r="AB101" s="3"/>
      <c r="AC101" s="3"/>
      <c r="AD101" s="3"/>
      <c r="AE101" s="3"/>
    </row>
    <row r="102" spans="1:31" s="5" customFormat="1" ht="11.25" customHeight="1">
      <c r="A102" s="6" t="s">
        <v>622</v>
      </c>
      <c r="B102" s="47">
        <v>5.02</v>
      </c>
      <c r="C102" s="48">
        <v>8</v>
      </c>
      <c r="D102" s="49" t="s">
        <v>110</v>
      </c>
      <c r="E102" s="50" t="s">
        <v>732</v>
      </c>
      <c r="F102" s="51" t="s">
        <v>57</v>
      </c>
      <c r="G102" s="52">
        <v>10</v>
      </c>
      <c r="H102" s="53">
        <f>SUM(B102*3600)/(C102*60+D102)</f>
        <v>34.55449330783939</v>
      </c>
      <c r="I102" s="54" t="s">
        <v>726</v>
      </c>
      <c r="J102" s="11"/>
      <c r="K102" s="11" t="s">
        <v>188</v>
      </c>
      <c r="L102" s="3"/>
      <c r="M102" s="47">
        <v>5.02</v>
      </c>
      <c r="N102" s="48">
        <v>10</v>
      </c>
      <c r="O102" s="49" t="s">
        <v>61</v>
      </c>
      <c r="P102" s="50" t="s">
        <v>732</v>
      </c>
      <c r="Q102" s="51" t="s">
        <v>57</v>
      </c>
      <c r="R102" s="52">
        <v>10</v>
      </c>
      <c r="S102" s="53">
        <f>SUM(M102*3600)/(N102*60+O102)</f>
        <v>29.626229508196722</v>
      </c>
      <c r="T102" s="54" t="s">
        <v>733</v>
      </c>
      <c r="U102" s="48"/>
      <c r="V102" s="3">
        <v>282</v>
      </c>
      <c r="W102" s="4"/>
      <c r="X102" s="3"/>
      <c r="Y102" s="3"/>
      <c r="Z102" s="3"/>
      <c r="AA102" s="3"/>
      <c r="AB102" s="3"/>
      <c r="AC102" s="3"/>
      <c r="AD102" s="3"/>
      <c r="AE102" s="3"/>
    </row>
    <row r="103" spans="1:31" s="5" customFormat="1" ht="11.25" customHeight="1">
      <c r="A103" s="6" t="s">
        <v>622</v>
      </c>
      <c r="B103" s="20">
        <v>5.02</v>
      </c>
      <c r="C103" s="6">
        <v>10</v>
      </c>
      <c r="D103" s="7" t="s">
        <v>102</v>
      </c>
      <c r="E103" s="8">
        <v>37455</v>
      </c>
      <c r="F103" s="9" t="s">
        <v>324</v>
      </c>
      <c r="G103" s="5">
        <v>2</v>
      </c>
      <c r="H103" s="10">
        <f>SUM(B103*3600)/(C103*60+D103)</f>
        <v>28.062111801242235</v>
      </c>
      <c r="I103" s="11" t="s">
        <v>1</v>
      </c>
      <c r="J103" s="11"/>
      <c r="K103" s="11" t="s">
        <v>314</v>
      </c>
      <c r="L103" s="3"/>
      <c r="M103" s="39">
        <v>5.02</v>
      </c>
      <c r="N103" s="6">
        <v>8</v>
      </c>
      <c r="O103" s="7" t="s">
        <v>116</v>
      </c>
      <c r="P103" s="8" t="s">
        <v>544</v>
      </c>
      <c r="Q103" s="9" t="s">
        <v>547</v>
      </c>
      <c r="R103" s="5">
        <v>2</v>
      </c>
      <c r="S103" s="10">
        <f>SUM(M103*3600)/(N103*60+O103)</f>
        <v>36.144</v>
      </c>
      <c r="T103" s="11" t="s">
        <v>14</v>
      </c>
      <c r="U103" s="6"/>
      <c r="V103" s="3">
        <v>283</v>
      </c>
      <c r="W103" s="4"/>
      <c r="X103" s="3"/>
      <c r="Y103" s="3"/>
      <c r="Z103" s="3"/>
      <c r="AA103" s="3"/>
      <c r="AB103" s="3"/>
      <c r="AC103" s="3"/>
      <c r="AD103" s="3"/>
      <c r="AE103" s="3"/>
    </row>
    <row r="104" spans="1:31" s="5" customFormat="1" ht="11.25" customHeight="1">
      <c r="A104" s="6" t="s">
        <v>622</v>
      </c>
      <c r="B104" s="15">
        <v>7.15</v>
      </c>
      <c r="C104" s="6">
        <v>14</v>
      </c>
      <c r="D104" s="7" t="s">
        <v>97</v>
      </c>
      <c r="E104" s="8" t="s">
        <v>380</v>
      </c>
      <c r="F104" s="9" t="s">
        <v>381</v>
      </c>
      <c r="G104" s="5">
        <v>1</v>
      </c>
      <c r="H104" s="10">
        <f>SUM(B104*3600)/(C104*60+D104)</f>
        <v>30.642857142857142</v>
      </c>
      <c r="I104" s="11" t="s">
        <v>38</v>
      </c>
      <c r="J104" s="11"/>
      <c r="K104" s="11" t="s">
        <v>182</v>
      </c>
      <c r="L104" s="3"/>
      <c r="M104" s="15">
        <v>7.15</v>
      </c>
      <c r="N104" s="6"/>
      <c r="O104" s="7"/>
      <c r="P104" s="8"/>
      <c r="Q104" s="9"/>
      <c r="S104" s="10"/>
      <c r="T104" s="11"/>
      <c r="U104" s="6"/>
      <c r="V104" s="3">
        <v>284</v>
      </c>
      <c r="W104" s="4"/>
      <c r="X104" s="3"/>
      <c r="Y104" s="3"/>
      <c r="Z104" s="3"/>
      <c r="AA104" s="3"/>
      <c r="AB104" s="3"/>
      <c r="AC104" s="3"/>
      <c r="AD104" s="3"/>
      <c r="AE104" s="3"/>
    </row>
    <row r="105" spans="1:31" s="5" customFormat="1" ht="11.25" customHeight="1">
      <c r="A105" s="6"/>
      <c r="B105" s="15"/>
      <c r="C105" s="6"/>
      <c r="D105" s="7"/>
      <c r="E105" s="8"/>
      <c r="F105" s="9"/>
      <c r="H105" s="10"/>
      <c r="I105" s="11"/>
      <c r="J105" s="11"/>
      <c r="K105" s="11"/>
      <c r="L105" s="3"/>
      <c r="M105" s="15"/>
      <c r="N105" s="6"/>
      <c r="O105" s="7"/>
      <c r="P105" s="8"/>
      <c r="Q105" s="9"/>
      <c r="S105" s="10"/>
      <c r="T105" s="11"/>
      <c r="U105" s="6"/>
      <c r="V105" s="3">
        <v>285</v>
      </c>
      <c r="W105" s="4"/>
      <c r="X105" s="3"/>
      <c r="Y105" s="3"/>
      <c r="Z105" s="3"/>
      <c r="AA105" s="3"/>
      <c r="AB105" s="3"/>
      <c r="AC105" s="3"/>
      <c r="AD105" s="3"/>
      <c r="AE105" s="3"/>
    </row>
    <row r="106" spans="1:31" s="5" customFormat="1" ht="11.25" customHeight="1">
      <c r="A106" s="6"/>
      <c r="B106" s="15"/>
      <c r="C106" s="6"/>
      <c r="D106" s="7"/>
      <c r="E106" s="8"/>
      <c r="F106" s="9"/>
      <c r="H106" s="10"/>
      <c r="I106" s="11"/>
      <c r="J106" s="11"/>
      <c r="K106" s="19" t="s">
        <v>187</v>
      </c>
      <c r="L106" s="2"/>
      <c r="M106" s="15"/>
      <c r="N106" s="6"/>
      <c r="O106" s="7"/>
      <c r="P106" s="8"/>
      <c r="Q106" s="9"/>
      <c r="S106" s="10"/>
      <c r="T106" s="11"/>
      <c r="U106" s="6"/>
      <c r="V106" s="3">
        <v>286</v>
      </c>
      <c r="W106" s="4"/>
      <c r="X106" s="3"/>
      <c r="Y106" s="3"/>
      <c r="Z106" s="3"/>
      <c r="AA106" s="3"/>
      <c r="AB106" s="3"/>
      <c r="AC106" s="3"/>
      <c r="AD106" s="3"/>
      <c r="AE106" s="3"/>
    </row>
    <row r="107" spans="1:31" s="5" customFormat="1" ht="11.25" customHeight="1">
      <c r="A107" s="6" t="s">
        <v>622</v>
      </c>
      <c r="B107" s="15">
        <v>1.513</v>
      </c>
      <c r="C107" s="6">
        <v>2</v>
      </c>
      <c r="D107" s="7" t="s">
        <v>76</v>
      </c>
      <c r="E107" s="8">
        <v>32340</v>
      </c>
      <c r="F107" s="9" t="s">
        <v>57</v>
      </c>
      <c r="H107" s="10">
        <f>SUM(B107*3600)/(C107*60+D107)</f>
        <v>32.04</v>
      </c>
      <c r="I107" s="11" t="s">
        <v>3</v>
      </c>
      <c r="J107" s="11"/>
      <c r="K107" s="11" t="s">
        <v>188</v>
      </c>
      <c r="L107" s="3"/>
      <c r="M107" s="15">
        <v>1.513</v>
      </c>
      <c r="N107" s="6">
        <v>2</v>
      </c>
      <c r="O107" s="7" t="s">
        <v>112</v>
      </c>
      <c r="P107" s="8">
        <v>32340</v>
      </c>
      <c r="Q107" s="9" t="s">
        <v>57</v>
      </c>
      <c r="S107" s="10">
        <f>SUM(M107*3600)/(N107*60+O107)</f>
        <v>33.01090909090909</v>
      </c>
      <c r="T107" s="11" t="s">
        <v>3</v>
      </c>
      <c r="U107" s="6"/>
      <c r="V107" s="3">
        <v>287</v>
      </c>
      <c r="W107" s="4"/>
      <c r="X107" s="3"/>
      <c r="Y107" s="3"/>
      <c r="Z107" s="3"/>
      <c r="AA107" s="3"/>
      <c r="AB107" s="3"/>
      <c r="AC107" s="3"/>
      <c r="AD107" s="3"/>
      <c r="AE107" s="3"/>
    </row>
    <row r="108" spans="1:31" s="5" customFormat="1" ht="11.25" customHeight="1">
      <c r="A108" s="6" t="s">
        <v>622</v>
      </c>
      <c r="B108" s="20">
        <v>1.513</v>
      </c>
      <c r="C108" s="6">
        <v>2</v>
      </c>
      <c r="D108" s="7" t="s">
        <v>112</v>
      </c>
      <c r="E108" s="8" t="s">
        <v>544</v>
      </c>
      <c r="F108" s="9" t="s">
        <v>547</v>
      </c>
      <c r="G108" s="5">
        <v>2</v>
      </c>
      <c r="H108" s="10">
        <f>SUM(B108*3600)/(C108*60+D108)</f>
        <v>33.01090909090909</v>
      </c>
      <c r="I108" s="11" t="s">
        <v>14</v>
      </c>
      <c r="J108" s="11"/>
      <c r="K108" s="11" t="s">
        <v>314</v>
      </c>
      <c r="L108" s="3"/>
      <c r="M108" s="20">
        <v>1.513</v>
      </c>
      <c r="N108" s="6"/>
      <c r="O108" s="7"/>
      <c r="P108" s="8"/>
      <c r="Q108" s="9"/>
      <c r="S108" s="10"/>
      <c r="T108" s="11"/>
      <c r="U108" s="6"/>
      <c r="V108" s="3">
        <v>288</v>
      </c>
      <c r="W108" s="4"/>
      <c r="X108" s="3"/>
      <c r="Y108" s="3"/>
      <c r="Z108" s="3"/>
      <c r="AA108" s="3"/>
      <c r="AB108" s="3"/>
      <c r="AC108" s="3"/>
      <c r="AD108" s="3"/>
      <c r="AE108" s="3"/>
    </row>
    <row r="109" spans="1:31" s="5" customFormat="1" ht="11.25" customHeight="1">
      <c r="A109" s="6"/>
      <c r="B109" s="15"/>
      <c r="C109" s="6"/>
      <c r="D109" s="7"/>
      <c r="E109" s="8"/>
      <c r="F109" s="9"/>
      <c r="H109" s="10"/>
      <c r="I109" s="11"/>
      <c r="J109" s="11"/>
      <c r="K109" s="11"/>
      <c r="L109" s="3"/>
      <c r="M109" s="15"/>
      <c r="N109" s="6"/>
      <c r="O109" s="7"/>
      <c r="P109" s="8"/>
      <c r="Q109" s="9"/>
      <c r="S109" s="10"/>
      <c r="T109" s="11"/>
      <c r="U109" s="6"/>
      <c r="V109" s="3">
        <v>289</v>
      </c>
      <c r="W109" s="4"/>
      <c r="X109" s="3"/>
      <c r="Y109" s="3"/>
      <c r="Z109" s="3"/>
      <c r="AA109" s="3"/>
      <c r="AB109" s="3"/>
      <c r="AC109" s="3"/>
      <c r="AD109" s="3"/>
      <c r="AE109" s="3"/>
    </row>
    <row r="110" spans="1:31" s="5" customFormat="1" ht="11.25" customHeight="1">
      <c r="A110" s="6"/>
      <c r="B110" s="15"/>
      <c r="C110" s="6"/>
      <c r="D110" s="7"/>
      <c r="E110" s="8"/>
      <c r="F110" s="9"/>
      <c r="H110" s="10"/>
      <c r="I110" s="11"/>
      <c r="J110" s="11"/>
      <c r="K110" s="19" t="s">
        <v>189</v>
      </c>
      <c r="L110" s="2"/>
      <c r="M110" s="15"/>
      <c r="N110" s="6"/>
      <c r="O110" s="7"/>
      <c r="P110" s="8"/>
      <c r="Q110" s="9"/>
      <c r="S110" s="10"/>
      <c r="T110" s="11"/>
      <c r="U110" s="6"/>
      <c r="V110" s="3">
        <v>290</v>
      </c>
      <c r="W110" s="4"/>
      <c r="X110" s="3"/>
      <c r="Y110" s="3"/>
      <c r="Z110" s="3"/>
      <c r="AA110" s="3"/>
      <c r="AB110" s="3"/>
      <c r="AC110" s="3"/>
      <c r="AD110" s="3"/>
      <c r="AE110" s="3"/>
    </row>
    <row r="111" spans="1:31" s="5" customFormat="1" ht="11.25" customHeight="1">
      <c r="A111" s="6" t="s">
        <v>622</v>
      </c>
      <c r="B111" s="15">
        <v>2.125</v>
      </c>
      <c r="C111" s="6">
        <v>5</v>
      </c>
      <c r="D111" s="7" t="s">
        <v>121</v>
      </c>
      <c r="E111" s="8">
        <v>32340</v>
      </c>
      <c r="F111" s="9" t="s">
        <v>57</v>
      </c>
      <c r="H111" s="10">
        <f>SUM(B111*3600)/(C111*60+D111)</f>
        <v>23.323170731707318</v>
      </c>
      <c r="I111" s="11" t="s">
        <v>3</v>
      </c>
      <c r="J111" s="11"/>
      <c r="K111" s="11" t="s">
        <v>182</v>
      </c>
      <c r="L111" s="3"/>
      <c r="M111" s="15">
        <v>2.125</v>
      </c>
      <c r="N111" s="6">
        <v>6</v>
      </c>
      <c r="O111" s="7" t="s">
        <v>132</v>
      </c>
      <c r="P111" s="8">
        <v>33488</v>
      </c>
      <c r="Q111" s="9" t="s">
        <v>57</v>
      </c>
      <c r="S111" s="10">
        <f>SUM(M111*3600)/(N111*60+O111)</f>
        <v>21.016483516483518</v>
      </c>
      <c r="T111" s="11" t="s">
        <v>1</v>
      </c>
      <c r="U111" s="6"/>
      <c r="V111" s="3">
        <v>291</v>
      </c>
      <c r="W111" s="4"/>
      <c r="X111" s="3"/>
      <c r="Y111" s="3"/>
      <c r="Z111" s="3"/>
      <c r="AA111" s="3"/>
      <c r="AB111" s="3"/>
      <c r="AC111" s="3"/>
      <c r="AD111" s="3"/>
      <c r="AE111" s="3"/>
    </row>
    <row r="112" spans="1:31" s="5" customFormat="1" ht="11.25" customHeight="1">
      <c r="A112" s="6" t="s">
        <v>622</v>
      </c>
      <c r="B112" s="20">
        <v>2.13</v>
      </c>
      <c r="C112" s="6">
        <v>4</v>
      </c>
      <c r="D112" s="7" t="s">
        <v>225</v>
      </c>
      <c r="E112" s="8" t="s">
        <v>466</v>
      </c>
      <c r="F112" s="9" t="s">
        <v>388</v>
      </c>
      <c r="G112" s="5">
        <v>2</v>
      </c>
      <c r="H112" s="10">
        <f>SUM(B112*3600)/(C112*60+D112)</f>
        <v>29.045454545454547</v>
      </c>
      <c r="I112" s="11" t="s">
        <v>14</v>
      </c>
      <c r="J112" s="11"/>
      <c r="K112" s="11" t="s">
        <v>314</v>
      </c>
      <c r="L112" s="3"/>
      <c r="M112" s="39">
        <v>2.13</v>
      </c>
      <c r="N112" s="6">
        <v>4</v>
      </c>
      <c r="O112" s="7" t="s">
        <v>61</v>
      </c>
      <c r="P112" s="8" t="s">
        <v>465</v>
      </c>
      <c r="Q112" s="9" t="s">
        <v>388</v>
      </c>
      <c r="R112" s="5">
        <v>2</v>
      </c>
      <c r="S112" s="10">
        <f>SUM(M112*3600)/(N112*60+O112)</f>
        <v>30.672</v>
      </c>
      <c r="T112" s="11" t="s">
        <v>26</v>
      </c>
      <c r="U112" s="6"/>
      <c r="V112" s="3">
        <v>292</v>
      </c>
      <c r="W112" s="4"/>
      <c r="X112" s="3"/>
      <c r="Y112" s="3"/>
      <c r="Z112" s="3"/>
      <c r="AA112" s="3"/>
      <c r="AB112" s="3"/>
      <c r="AC112" s="3"/>
      <c r="AD112" s="3"/>
      <c r="AE112" s="3"/>
    </row>
    <row r="113" spans="1:31" s="5" customFormat="1" ht="11.25" customHeight="1">
      <c r="A113" s="6"/>
      <c r="B113" s="15"/>
      <c r="C113" s="6"/>
      <c r="D113" s="7"/>
      <c r="E113" s="8"/>
      <c r="F113" s="9"/>
      <c r="H113" s="10"/>
      <c r="I113" s="11"/>
      <c r="J113" s="11"/>
      <c r="K113" s="11"/>
      <c r="L113" s="3"/>
      <c r="M113" s="13"/>
      <c r="N113" s="6"/>
      <c r="O113" s="7"/>
      <c r="P113" s="8"/>
      <c r="Q113" s="9"/>
      <c r="S113" s="10"/>
      <c r="T113" s="11"/>
      <c r="U113" s="6"/>
      <c r="V113" s="3">
        <v>293</v>
      </c>
      <c r="W113" s="4"/>
      <c r="X113" s="3"/>
      <c r="Y113" s="3"/>
      <c r="Z113" s="3"/>
      <c r="AA113" s="3"/>
      <c r="AB113" s="3"/>
      <c r="AC113" s="3"/>
      <c r="AD113" s="3"/>
      <c r="AE113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00"/>
  <sheetViews>
    <sheetView tabSelected="1" workbookViewId="0" topLeftCell="A1">
      <pane ySplit="5" topLeftCell="A6" activePane="bottomLeft" state="frozen"/>
      <selection pane="topLeft" activeCell="A1" sqref="A1"/>
      <selection pane="bottomLeft" activeCell="N82" sqref="N82"/>
    </sheetView>
  </sheetViews>
  <sheetFormatPr defaultColWidth="9.375" defaultRowHeight="12.75"/>
  <cols>
    <col min="1" max="1" width="16.375" style="65" customWidth="1"/>
    <col min="2" max="2" width="16.125" style="65" customWidth="1"/>
    <col min="3" max="3" width="7.875" style="65" customWidth="1"/>
    <col min="4" max="4" width="5.625" style="66" customWidth="1"/>
    <col min="5" max="5" width="2.50390625" style="67" customWidth="1"/>
    <col min="6" max="6" width="2.625" style="168" customWidth="1"/>
    <col min="7" max="8" width="7.625" style="69" customWidth="1"/>
    <col min="9" max="9" width="9.125" style="70" bestFit="1" customWidth="1"/>
    <col min="10" max="10" width="2.625" style="71" customWidth="1"/>
    <col min="11" max="11" width="7.125" style="72" customWidth="1"/>
    <col min="12" max="12" width="3.625" style="152" customWidth="1"/>
    <col min="13" max="13" width="5.625" style="66" customWidth="1"/>
    <col min="14" max="14" width="3.625" style="67" customWidth="1"/>
    <col min="15" max="15" width="2.625" style="68" customWidth="1"/>
    <col min="16" max="17" width="7.625" style="69" customWidth="1"/>
    <col min="18" max="18" width="9.50390625" style="70" customWidth="1"/>
    <col min="19" max="19" width="2.625" style="71" customWidth="1"/>
    <col min="20" max="20" width="6.125" style="72" customWidth="1"/>
    <col min="21" max="21" width="6.375" style="65" customWidth="1"/>
    <col min="22" max="26" width="9.375" style="4" customWidth="1"/>
    <col min="27" max="16384" width="9.375" style="29" customWidth="1"/>
  </cols>
  <sheetData>
    <row r="1" ht="11.25" customHeight="1">
      <c r="A1" s="65" t="s">
        <v>619</v>
      </c>
    </row>
    <row r="2" spans="1:23" ht="11.25" customHeight="1">
      <c r="A2" s="65" t="s">
        <v>620</v>
      </c>
      <c r="G2" s="69" t="s">
        <v>709</v>
      </c>
      <c r="H2" s="69" t="s">
        <v>787</v>
      </c>
      <c r="W2" s="166">
        <v>45019</v>
      </c>
    </row>
    <row r="3" spans="1:23" ht="11.25" customHeight="1">
      <c r="A3" s="65" t="s">
        <v>621</v>
      </c>
      <c r="W3" s="208"/>
    </row>
    <row r="4" ht="11.25" customHeight="1">
      <c r="A4" s="65" t="s">
        <v>697</v>
      </c>
    </row>
    <row r="5" spans="1:26" s="5" customFormat="1" ht="11.25" customHeight="1">
      <c r="A5" s="63" t="s">
        <v>704</v>
      </c>
      <c r="B5" s="5" t="s">
        <v>699</v>
      </c>
      <c r="C5" s="63" t="s">
        <v>705</v>
      </c>
      <c r="D5" s="56" t="s">
        <v>46</v>
      </c>
      <c r="E5" s="55" t="s">
        <v>47</v>
      </c>
      <c r="F5" s="167" t="s">
        <v>48</v>
      </c>
      <c r="G5" s="58" t="s">
        <v>49</v>
      </c>
      <c r="H5" s="199"/>
      <c r="I5" s="59" t="s">
        <v>50</v>
      </c>
      <c r="J5" s="60" t="s">
        <v>51</v>
      </c>
      <c r="K5" s="61" t="s">
        <v>52</v>
      </c>
      <c r="L5" s="157" t="s">
        <v>0</v>
      </c>
      <c r="M5" s="56" t="s">
        <v>46</v>
      </c>
      <c r="N5" s="55" t="s">
        <v>47</v>
      </c>
      <c r="O5" s="57" t="s">
        <v>48</v>
      </c>
      <c r="P5" s="58" t="s">
        <v>49</v>
      </c>
      <c r="Q5" s="58"/>
      <c r="R5" s="59" t="s">
        <v>50</v>
      </c>
      <c r="S5" s="60" t="s">
        <v>51</v>
      </c>
      <c r="T5" s="61" t="s">
        <v>52</v>
      </c>
      <c r="U5" s="158" t="s">
        <v>0</v>
      </c>
      <c r="V5" s="3"/>
      <c r="W5" s="3"/>
      <c r="X5" s="3"/>
      <c r="Y5" s="3"/>
      <c r="Z5" s="3"/>
    </row>
    <row r="6" spans="1:26" s="5" customFormat="1" ht="11.25" customHeight="1">
      <c r="A6" s="75" t="s">
        <v>54</v>
      </c>
      <c r="C6" s="75"/>
      <c r="D6" s="60"/>
      <c r="E6" s="60"/>
      <c r="F6" s="167"/>
      <c r="G6" s="58"/>
      <c r="H6" s="58"/>
      <c r="I6" s="59"/>
      <c r="J6" s="60"/>
      <c r="K6" s="61"/>
      <c r="L6" s="83"/>
      <c r="M6" s="76"/>
      <c r="N6" s="55"/>
      <c r="O6" s="57"/>
      <c r="P6" s="58"/>
      <c r="Q6" s="58"/>
      <c r="R6" s="59"/>
      <c r="S6" s="60"/>
      <c r="T6" s="77"/>
      <c r="U6" s="60"/>
      <c r="V6" s="3"/>
      <c r="W6" s="3"/>
      <c r="X6" s="3"/>
      <c r="Y6" s="3"/>
      <c r="Z6" s="3"/>
    </row>
    <row r="7" spans="1:26" s="5" customFormat="1" ht="11.25" customHeight="1">
      <c r="A7" s="63"/>
      <c r="B7" s="74"/>
      <c r="C7" s="74"/>
      <c r="D7" s="56"/>
      <c r="E7" s="78"/>
      <c r="F7" s="167"/>
      <c r="G7" s="58"/>
      <c r="H7" s="58"/>
      <c r="I7" s="59"/>
      <c r="J7" s="60"/>
      <c r="K7" s="61"/>
      <c r="L7" s="83"/>
      <c r="M7" s="79"/>
      <c r="N7" s="55"/>
      <c r="O7" s="57"/>
      <c r="P7" s="58"/>
      <c r="Q7" s="58"/>
      <c r="R7" s="59"/>
      <c r="S7" s="60"/>
      <c r="T7" s="80"/>
      <c r="U7" s="63"/>
      <c r="V7" s="3"/>
      <c r="W7" s="3"/>
      <c r="X7" s="3"/>
      <c r="Y7" s="3"/>
      <c r="Z7" s="3"/>
    </row>
    <row r="8" spans="1:26" s="5" customFormat="1" ht="11.25" customHeight="1">
      <c r="A8" s="63" t="s">
        <v>689</v>
      </c>
      <c r="B8" s="63" t="s">
        <v>269</v>
      </c>
      <c r="C8" s="63" t="s">
        <v>253</v>
      </c>
      <c r="D8" s="56">
        <v>7.29</v>
      </c>
      <c r="E8" s="63">
        <v>7</v>
      </c>
      <c r="F8" s="167" t="s">
        <v>97</v>
      </c>
      <c r="G8" s="58">
        <v>36638</v>
      </c>
      <c r="H8" s="104">
        <v>158</v>
      </c>
      <c r="I8" s="59" t="s">
        <v>690</v>
      </c>
      <c r="J8" s="60">
        <v>2</v>
      </c>
      <c r="K8" s="10">
        <f>SUM(D8*3600)/(E8*60+F8)</f>
        <v>62.48571428571429</v>
      </c>
      <c r="L8" s="83" t="s">
        <v>27</v>
      </c>
      <c r="M8" s="56">
        <v>7.29</v>
      </c>
      <c r="N8" s="55">
        <v>7</v>
      </c>
      <c r="O8" s="57" t="s">
        <v>61</v>
      </c>
      <c r="P8" s="58">
        <v>40662</v>
      </c>
      <c r="Q8" s="104">
        <v>170</v>
      </c>
      <c r="R8" s="59" t="s">
        <v>677</v>
      </c>
      <c r="S8" s="60">
        <v>2</v>
      </c>
      <c r="T8" s="61">
        <f>IF(N8="","",SUM(M8*3600)/(N8*60+O8))</f>
        <v>61.032558139534885</v>
      </c>
      <c r="U8" s="63" t="s">
        <v>2</v>
      </c>
      <c r="V8" s="3"/>
      <c r="W8" s="3"/>
      <c r="X8" s="3"/>
      <c r="Y8" s="3"/>
      <c r="Z8" s="3"/>
    </row>
    <row r="9" spans="1:26" s="5" customFormat="1" ht="11.25" customHeight="1">
      <c r="A9" s="63" t="s">
        <v>689</v>
      </c>
      <c r="B9" s="63" t="s">
        <v>269</v>
      </c>
      <c r="C9" s="63" t="s">
        <v>57</v>
      </c>
      <c r="D9" s="56"/>
      <c r="E9" s="63"/>
      <c r="F9" s="167"/>
      <c r="G9" s="58"/>
      <c r="H9" s="104"/>
      <c r="I9" s="59"/>
      <c r="J9" s="60"/>
      <c r="K9" s="10">
        <f>IF(E9="","",SUM(D9*3600)/(E9*60+F9))</f>
      </c>
      <c r="L9" s="83"/>
      <c r="M9" s="56"/>
      <c r="N9" s="55"/>
      <c r="O9" s="57"/>
      <c r="P9" s="58"/>
      <c r="Q9" s="104"/>
      <c r="R9" s="59"/>
      <c r="S9" s="60"/>
      <c r="T9" s="61">
        <f>IF(N9="","",SUM(M9*3600)/(N9*60+O9))</f>
      </c>
      <c r="U9" s="63"/>
      <c r="V9" s="3"/>
      <c r="W9" s="3"/>
      <c r="X9" s="3"/>
      <c r="Y9" s="3"/>
      <c r="Z9" s="3"/>
    </row>
    <row r="10" spans="1:26" s="5" customFormat="1" ht="11.25" customHeight="1">
      <c r="A10" s="63" t="s">
        <v>689</v>
      </c>
      <c r="B10" s="63" t="s">
        <v>745</v>
      </c>
      <c r="C10" s="63" t="s">
        <v>253</v>
      </c>
      <c r="D10" s="56">
        <v>42.82</v>
      </c>
      <c r="E10" s="63"/>
      <c r="F10" s="167"/>
      <c r="G10" s="58"/>
      <c r="H10" s="104"/>
      <c r="I10" s="59"/>
      <c r="J10" s="60"/>
      <c r="K10" s="10"/>
      <c r="L10" s="83"/>
      <c r="M10" s="56">
        <v>42.82</v>
      </c>
      <c r="N10" s="55"/>
      <c r="O10" s="57"/>
      <c r="P10" s="58"/>
      <c r="Q10" s="104"/>
      <c r="R10" s="59"/>
      <c r="S10" s="60"/>
      <c r="T10" s="61"/>
      <c r="U10" s="63"/>
      <c r="V10" s="3"/>
      <c r="W10" s="3"/>
      <c r="X10" s="3"/>
      <c r="Y10" s="3"/>
      <c r="Z10" s="3"/>
    </row>
    <row r="11" spans="1:26" s="5" customFormat="1" ht="11.25" customHeight="1">
      <c r="A11" s="63" t="s">
        <v>689</v>
      </c>
      <c r="B11" s="63" t="s">
        <v>760</v>
      </c>
      <c r="C11" s="63" t="s">
        <v>253</v>
      </c>
      <c r="D11" s="56"/>
      <c r="E11" s="63"/>
      <c r="F11" s="167"/>
      <c r="G11" s="58"/>
      <c r="H11" s="104"/>
      <c r="I11" s="59"/>
      <c r="J11" s="60"/>
      <c r="K11" s="10"/>
      <c r="L11" s="83"/>
      <c r="M11" s="56">
        <v>11.3</v>
      </c>
      <c r="N11" s="55">
        <v>9</v>
      </c>
      <c r="O11" s="57" t="s">
        <v>76</v>
      </c>
      <c r="P11" s="58">
        <v>44497</v>
      </c>
      <c r="Q11" s="104">
        <v>170</v>
      </c>
      <c r="R11" s="59" t="s">
        <v>766</v>
      </c>
      <c r="S11" s="60">
        <v>3</v>
      </c>
      <c r="T11" s="61">
        <f>IF(N11="","",SUM(M11*3600)/(N11*60+O11))</f>
        <v>68.94915254237289</v>
      </c>
      <c r="U11" s="63" t="s">
        <v>764</v>
      </c>
      <c r="V11" s="3"/>
      <c r="W11" s="3"/>
      <c r="X11" s="3"/>
      <c r="Y11" s="3"/>
      <c r="Z11" s="3"/>
    </row>
    <row r="12" spans="1:26" s="5" customFormat="1" ht="11.25" customHeight="1">
      <c r="A12" s="63" t="s">
        <v>689</v>
      </c>
      <c r="B12" s="63" t="s">
        <v>276</v>
      </c>
      <c r="C12" s="63" t="s">
        <v>253</v>
      </c>
      <c r="D12" s="56">
        <v>14.72</v>
      </c>
      <c r="E12" s="63">
        <v>13</v>
      </c>
      <c r="F12" s="167" t="s">
        <v>82</v>
      </c>
      <c r="G12" s="58">
        <v>36887</v>
      </c>
      <c r="H12" s="104">
        <v>170</v>
      </c>
      <c r="I12" s="59" t="s">
        <v>691</v>
      </c>
      <c r="J12" s="60">
        <v>2</v>
      </c>
      <c r="K12" s="10">
        <f aca="true" t="shared" si="0" ref="K12:K33">IF(E12="","",SUM(D12*3600)/(E12*60+F12))</f>
        <v>63.31182795698925</v>
      </c>
      <c r="L12" s="83" t="s">
        <v>26</v>
      </c>
      <c r="M12" s="196">
        <v>14.72</v>
      </c>
      <c r="N12" s="197">
        <v>15</v>
      </c>
      <c r="O12" s="198" t="s">
        <v>90</v>
      </c>
      <c r="P12" s="199" t="s">
        <v>783</v>
      </c>
      <c r="Q12" s="200">
        <v>158</v>
      </c>
      <c r="R12" s="201" t="s">
        <v>784</v>
      </c>
      <c r="S12" s="202">
        <v>2</v>
      </c>
      <c r="T12" s="203">
        <f>IF(N12="","",SUM(M12*3600)/(N12*60+O12))</f>
        <v>56.61538461538461</v>
      </c>
      <c r="U12" s="204" t="s">
        <v>764</v>
      </c>
      <c r="V12" s="3"/>
      <c r="W12" s="3"/>
      <c r="X12" s="3"/>
      <c r="Y12" s="3"/>
      <c r="Z12" s="3"/>
    </row>
    <row r="13" spans="1:26" s="5" customFormat="1" ht="11.25" customHeight="1">
      <c r="A13" s="63" t="s">
        <v>689</v>
      </c>
      <c r="B13" s="63" t="s">
        <v>276</v>
      </c>
      <c r="C13" s="63" t="s">
        <v>57</v>
      </c>
      <c r="D13" s="56">
        <v>14.72</v>
      </c>
      <c r="E13" s="63"/>
      <c r="F13" s="167"/>
      <c r="G13" s="58"/>
      <c r="H13" s="104"/>
      <c r="I13" s="59"/>
      <c r="J13" s="60"/>
      <c r="K13" s="10">
        <f t="shared" si="0"/>
      </c>
      <c r="L13" s="83"/>
      <c r="M13" s="56">
        <v>14.72</v>
      </c>
      <c r="N13" s="55"/>
      <c r="O13" s="57"/>
      <c r="P13" s="58"/>
      <c r="Q13" s="104"/>
      <c r="R13" s="59"/>
      <c r="S13" s="60"/>
      <c r="T13" s="61">
        <f>IF(N13="","",SUM(M13*3600)/(N13*60+O13))</f>
      </c>
      <c r="U13" s="63"/>
      <c r="V13" s="3"/>
      <c r="W13" s="3"/>
      <c r="X13" s="3"/>
      <c r="Y13" s="3"/>
      <c r="Z13" s="3"/>
    </row>
    <row r="14" spans="1:26" s="5" customFormat="1" ht="11.25" customHeight="1">
      <c r="A14" s="63" t="s">
        <v>305</v>
      </c>
      <c r="B14" s="63" t="s">
        <v>306</v>
      </c>
      <c r="C14" s="63" t="s">
        <v>253</v>
      </c>
      <c r="D14" s="5">
        <v>19.9</v>
      </c>
      <c r="E14" s="97">
        <v>14</v>
      </c>
      <c r="F14" s="102" t="s">
        <v>129</v>
      </c>
      <c r="G14" s="98">
        <v>38526</v>
      </c>
      <c r="H14" s="98">
        <v>221</v>
      </c>
      <c r="I14" s="6" t="s">
        <v>754</v>
      </c>
      <c r="J14" s="97">
        <v>4</v>
      </c>
      <c r="K14" s="10">
        <v>80.31390134529148</v>
      </c>
      <c r="L14" s="6" t="s">
        <v>20</v>
      </c>
      <c r="M14" s="6">
        <v>19.9</v>
      </c>
      <c r="N14" s="5">
        <v>14</v>
      </c>
      <c r="O14" s="5" t="s">
        <v>63</v>
      </c>
      <c r="P14" s="84">
        <v>39931</v>
      </c>
      <c r="Q14" s="5">
        <v>220</v>
      </c>
      <c r="R14" s="5" t="s">
        <v>531</v>
      </c>
      <c r="S14" s="5">
        <v>4</v>
      </c>
      <c r="T14" s="5">
        <v>81.31668558456299</v>
      </c>
      <c r="U14" s="5" t="s">
        <v>20</v>
      </c>
      <c r="V14" s="3"/>
      <c r="W14" s="3"/>
      <c r="X14" s="3"/>
      <c r="Y14" s="3"/>
      <c r="Z14" s="3"/>
    </row>
    <row r="15" spans="1:26" s="5" customFormat="1" ht="11.25" customHeight="1">
      <c r="A15" s="63" t="s">
        <v>305</v>
      </c>
      <c r="B15" s="63" t="s">
        <v>295</v>
      </c>
      <c r="C15" s="63" t="s">
        <v>253</v>
      </c>
      <c r="D15" s="55">
        <v>22.66</v>
      </c>
      <c r="E15" s="99">
        <v>16</v>
      </c>
      <c r="F15" s="99" t="s">
        <v>113</v>
      </c>
      <c r="G15" s="84" t="s">
        <v>750</v>
      </c>
      <c r="H15" s="104">
        <v>220</v>
      </c>
      <c r="I15" s="119" t="s">
        <v>751</v>
      </c>
      <c r="J15" s="107">
        <v>4</v>
      </c>
      <c r="K15" s="61">
        <v>83.07128309572302</v>
      </c>
      <c r="L15" s="63" t="s">
        <v>12</v>
      </c>
      <c r="M15" s="76">
        <v>22.66</v>
      </c>
      <c r="N15" s="99">
        <v>16</v>
      </c>
      <c r="O15" s="104" t="s">
        <v>110</v>
      </c>
      <c r="P15" s="84">
        <v>39606</v>
      </c>
      <c r="Q15" s="119">
        <v>220</v>
      </c>
      <c r="R15" s="107" t="s">
        <v>665</v>
      </c>
      <c r="S15" s="99">
        <v>4</v>
      </c>
      <c r="T15" s="126">
        <v>81.3320039880359</v>
      </c>
      <c r="U15" s="6" t="s">
        <v>31</v>
      </c>
      <c r="V15" s="3"/>
      <c r="W15" s="3"/>
      <c r="X15" s="3"/>
      <c r="Y15" s="3"/>
      <c r="Z15" s="3"/>
    </row>
    <row r="16" spans="1:26" s="5" customFormat="1" ht="11.25" customHeight="1">
      <c r="A16" s="63" t="s">
        <v>268</v>
      </c>
      <c r="B16" s="63" t="s">
        <v>633</v>
      </c>
      <c r="C16" s="63" t="s">
        <v>253</v>
      </c>
      <c r="D16" s="56">
        <v>30.18</v>
      </c>
      <c r="E16" s="63">
        <v>24</v>
      </c>
      <c r="F16" s="167" t="s">
        <v>107</v>
      </c>
      <c r="G16" s="58" t="s">
        <v>650</v>
      </c>
      <c r="H16" s="104">
        <v>220</v>
      </c>
      <c r="I16" s="59" t="s">
        <v>357</v>
      </c>
      <c r="J16" s="60">
        <v>9</v>
      </c>
      <c r="K16" s="10">
        <f t="shared" si="0"/>
        <v>74.26384142173616</v>
      </c>
      <c r="L16" s="83" t="s">
        <v>14</v>
      </c>
      <c r="M16" s="56">
        <v>30.18</v>
      </c>
      <c r="N16" s="55">
        <v>20</v>
      </c>
      <c r="O16" s="57" t="s">
        <v>93</v>
      </c>
      <c r="P16" s="58">
        <v>39977</v>
      </c>
      <c r="Q16" s="104">
        <v>220</v>
      </c>
      <c r="R16" s="59" t="s">
        <v>560</v>
      </c>
      <c r="S16" s="60">
        <v>4</v>
      </c>
      <c r="T16" s="61">
        <f aca="true" t="shared" si="1" ref="T16:T25">SUM(M16*3600)/(N16*60+O16)</f>
        <v>86.57211155378486</v>
      </c>
      <c r="U16" s="63" t="s">
        <v>561</v>
      </c>
      <c r="V16" s="3"/>
      <c r="W16" s="3"/>
      <c r="X16" s="3"/>
      <c r="Y16" s="3"/>
      <c r="Z16" s="3"/>
    </row>
    <row r="17" spans="1:26" s="5" customFormat="1" ht="11.25" customHeight="1">
      <c r="A17" s="63" t="s">
        <v>268</v>
      </c>
      <c r="B17" s="63" t="s">
        <v>633</v>
      </c>
      <c r="C17" s="63" t="s">
        <v>57</v>
      </c>
      <c r="D17" s="56">
        <v>30.18</v>
      </c>
      <c r="E17" s="63">
        <v>23</v>
      </c>
      <c r="F17" s="167" t="s">
        <v>82</v>
      </c>
      <c r="G17" s="58">
        <v>30450</v>
      </c>
      <c r="H17" s="104" t="s">
        <v>57</v>
      </c>
      <c r="I17" s="59" t="s">
        <v>57</v>
      </c>
      <c r="J17" s="60"/>
      <c r="K17" s="10">
        <f t="shared" si="0"/>
        <v>75.60751565762004</v>
      </c>
      <c r="L17" s="83" t="s">
        <v>29</v>
      </c>
      <c r="M17" s="56">
        <v>30.18</v>
      </c>
      <c r="N17" s="55">
        <v>21</v>
      </c>
      <c r="O17" s="57" t="s">
        <v>77</v>
      </c>
      <c r="P17" s="58">
        <v>42915</v>
      </c>
      <c r="Q17" s="104" t="s">
        <v>57</v>
      </c>
      <c r="R17" s="59" t="s">
        <v>657</v>
      </c>
      <c r="S17" s="60">
        <v>9</v>
      </c>
      <c r="T17" s="61">
        <f t="shared" si="1"/>
        <v>84.28859581070597</v>
      </c>
      <c r="U17" s="63" t="s">
        <v>729</v>
      </c>
      <c r="V17" s="3"/>
      <c r="W17" s="3"/>
      <c r="X17" s="3"/>
      <c r="Y17" s="3"/>
      <c r="Z17" s="3"/>
    </row>
    <row r="18" spans="1:26" s="5" customFormat="1" ht="11.25" customHeight="1">
      <c r="A18" s="63" t="s">
        <v>268</v>
      </c>
      <c r="B18" s="63" t="s">
        <v>269</v>
      </c>
      <c r="C18" s="63" t="s">
        <v>253</v>
      </c>
      <c r="D18" s="56">
        <v>45.49</v>
      </c>
      <c r="E18" s="63">
        <v>32</v>
      </c>
      <c r="F18" s="167" t="s">
        <v>124</v>
      </c>
      <c r="G18" s="58">
        <v>37990</v>
      </c>
      <c r="H18" s="104">
        <v>221</v>
      </c>
      <c r="I18" s="59" t="s">
        <v>340</v>
      </c>
      <c r="J18" s="60">
        <v>5</v>
      </c>
      <c r="K18" s="10">
        <f t="shared" si="0"/>
        <v>83.00253421186011</v>
      </c>
      <c r="L18" s="83" t="s">
        <v>12</v>
      </c>
      <c r="M18" s="56">
        <v>45.49</v>
      </c>
      <c r="N18" s="55">
        <v>33</v>
      </c>
      <c r="O18" s="57" t="s">
        <v>76</v>
      </c>
      <c r="P18" s="58" t="s">
        <v>768</v>
      </c>
      <c r="Q18" s="104">
        <v>220</v>
      </c>
      <c r="R18" s="59"/>
      <c r="S18" s="60">
        <v>4</v>
      </c>
      <c r="T18" s="61">
        <f t="shared" si="1"/>
        <v>80.671921182266</v>
      </c>
      <c r="U18" s="63" t="s">
        <v>767</v>
      </c>
      <c r="V18" s="3"/>
      <c r="W18" s="3"/>
      <c r="X18" s="3"/>
      <c r="Y18" s="3"/>
      <c r="Z18" s="3"/>
    </row>
    <row r="19" spans="1:26" s="5" customFormat="1" ht="11.25" customHeight="1">
      <c r="A19" s="63" t="s">
        <v>268</v>
      </c>
      <c r="B19" s="63" t="s">
        <v>269</v>
      </c>
      <c r="C19" s="63" t="s">
        <v>57</v>
      </c>
      <c r="D19" s="56">
        <v>45.49</v>
      </c>
      <c r="E19" s="63">
        <v>32</v>
      </c>
      <c r="F19" s="167" t="s">
        <v>93</v>
      </c>
      <c r="G19" s="58">
        <v>31957</v>
      </c>
      <c r="H19" s="104" t="s">
        <v>57</v>
      </c>
      <c r="I19" s="59" t="s">
        <v>57</v>
      </c>
      <c r="J19" s="60"/>
      <c r="K19" s="10">
        <f t="shared" si="0"/>
        <v>82.91848101265823</v>
      </c>
      <c r="L19" s="83" t="s">
        <v>7</v>
      </c>
      <c r="M19" s="56">
        <v>45.49</v>
      </c>
      <c r="N19" s="55">
        <v>35</v>
      </c>
      <c r="O19" s="57" t="s">
        <v>225</v>
      </c>
      <c r="P19" s="58">
        <v>40725</v>
      </c>
      <c r="Q19" s="104" t="s">
        <v>57</v>
      </c>
      <c r="R19" s="59" t="s">
        <v>656</v>
      </c>
      <c r="S19" s="60">
        <v>9</v>
      </c>
      <c r="T19" s="61">
        <f t="shared" si="1"/>
        <v>77.10169491525424</v>
      </c>
      <c r="U19" s="63" t="s">
        <v>7</v>
      </c>
      <c r="V19" s="3"/>
      <c r="W19" s="3"/>
      <c r="X19" s="3"/>
      <c r="Y19" s="3"/>
      <c r="Z19" s="3"/>
    </row>
    <row r="20" spans="1:26" s="5" customFormat="1" ht="11.25" customHeight="1">
      <c r="A20" s="63" t="s">
        <v>268</v>
      </c>
      <c r="B20" s="63" t="s">
        <v>632</v>
      </c>
      <c r="C20" s="63" t="s">
        <v>253</v>
      </c>
      <c r="D20" s="56">
        <v>41.18</v>
      </c>
      <c r="E20" s="63">
        <v>29</v>
      </c>
      <c r="F20" s="167" t="s">
        <v>159</v>
      </c>
      <c r="G20" s="58" t="s">
        <v>482</v>
      </c>
      <c r="H20" s="104">
        <v>221</v>
      </c>
      <c r="I20" s="59" t="s">
        <v>361</v>
      </c>
      <c r="J20" s="60">
        <v>5</v>
      </c>
      <c r="K20" s="10">
        <f t="shared" si="0"/>
        <v>84.56816885339418</v>
      </c>
      <c r="L20" s="83" t="s">
        <v>24</v>
      </c>
      <c r="M20" s="56">
        <v>41.18</v>
      </c>
      <c r="N20" s="55">
        <v>28</v>
      </c>
      <c r="O20" s="57" t="s">
        <v>75</v>
      </c>
      <c r="P20" s="58">
        <v>43815</v>
      </c>
      <c r="Q20" s="104">
        <v>220</v>
      </c>
      <c r="R20" s="59" t="s">
        <v>653</v>
      </c>
      <c r="S20" s="60">
        <v>4</v>
      </c>
      <c r="T20" s="61">
        <f t="shared" si="1"/>
        <v>86.89800703399766</v>
      </c>
      <c r="U20" s="63" t="s">
        <v>744</v>
      </c>
      <c r="V20" s="3"/>
      <c r="W20" s="3"/>
      <c r="X20" s="3"/>
      <c r="Y20" s="3"/>
      <c r="Z20" s="3"/>
    </row>
    <row r="21" spans="1:26" s="5" customFormat="1" ht="11.25" customHeight="1">
      <c r="A21" s="63" t="s">
        <v>268</v>
      </c>
      <c r="B21" s="63" t="s">
        <v>632</v>
      </c>
      <c r="C21" s="63" t="s">
        <v>57</v>
      </c>
      <c r="D21" s="56">
        <v>41.18</v>
      </c>
      <c r="E21" s="63">
        <v>31</v>
      </c>
      <c r="F21" s="167" t="s">
        <v>112</v>
      </c>
      <c r="G21" s="58">
        <v>31532</v>
      </c>
      <c r="H21" s="104" t="s">
        <v>57</v>
      </c>
      <c r="I21" s="59" t="s">
        <v>57</v>
      </c>
      <c r="J21" s="60"/>
      <c r="K21" s="10">
        <f t="shared" si="0"/>
        <v>77.82047244094488</v>
      </c>
      <c r="L21" s="83" t="s">
        <v>27</v>
      </c>
      <c r="M21" s="56">
        <v>41.18</v>
      </c>
      <c r="N21" s="55">
        <v>30</v>
      </c>
      <c r="O21" s="57" t="s">
        <v>63</v>
      </c>
      <c r="P21" s="58">
        <v>39663</v>
      </c>
      <c r="Q21" s="104" t="s">
        <v>57</v>
      </c>
      <c r="R21" s="59" t="s">
        <v>57</v>
      </c>
      <c r="S21" s="60">
        <v>9</v>
      </c>
      <c r="T21" s="61">
        <f t="shared" si="1"/>
        <v>80.52580119500271</v>
      </c>
      <c r="U21" s="63" t="s">
        <v>9</v>
      </c>
      <c r="V21" s="3"/>
      <c r="W21" s="3"/>
      <c r="X21" s="3"/>
      <c r="Y21" s="3"/>
      <c r="Z21" s="3"/>
    </row>
    <row r="22" spans="1:26" s="5" customFormat="1" ht="11.25" customHeight="1">
      <c r="A22" s="63" t="s">
        <v>268</v>
      </c>
      <c r="B22" s="63" t="s">
        <v>306</v>
      </c>
      <c r="C22" s="63" t="s">
        <v>253</v>
      </c>
      <c r="D22" s="56">
        <v>28.54</v>
      </c>
      <c r="E22" s="63">
        <v>26</v>
      </c>
      <c r="F22" s="167" t="s">
        <v>155</v>
      </c>
      <c r="G22" s="58">
        <v>38507</v>
      </c>
      <c r="H22" s="104">
        <v>222</v>
      </c>
      <c r="I22" s="59" t="s">
        <v>425</v>
      </c>
      <c r="J22" s="60">
        <v>4</v>
      </c>
      <c r="K22" s="10">
        <f t="shared" si="0"/>
        <v>65.23428571428572</v>
      </c>
      <c r="L22" s="83" t="s">
        <v>36</v>
      </c>
      <c r="M22" s="56">
        <v>28.54</v>
      </c>
      <c r="N22" s="55">
        <v>22</v>
      </c>
      <c r="O22" s="57" t="s">
        <v>155</v>
      </c>
      <c r="P22" s="58">
        <v>40026</v>
      </c>
      <c r="Q22" s="104">
        <v>221</v>
      </c>
      <c r="R22" s="59" t="s">
        <v>523</v>
      </c>
      <c r="S22" s="60">
        <v>5</v>
      </c>
      <c r="T22" s="61">
        <f t="shared" si="1"/>
        <v>76.96179775280899</v>
      </c>
      <c r="U22" s="63" t="s">
        <v>16</v>
      </c>
      <c r="V22" s="3"/>
      <c r="W22" s="3"/>
      <c r="X22" s="3"/>
      <c r="Y22" s="3"/>
      <c r="Z22" s="3"/>
    </row>
    <row r="23" spans="1:26" s="5" customFormat="1" ht="11.25" customHeight="1">
      <c r="A23" s="63" t="s">
        <v>268</v>
      </c>
      <c r="B23" s="63" t="s">
        <v>267</v>
      </c>
      <c r="C23" s="63" t="s">
        <v>253</v>
      </c>
      <c r="D23" s="56">
        <v>17.3</v>
      </c>
      <c r="E23" s="63">
        <v>14</v>
      </c>
      <c r="F23" s="167" t="s">
        <v>79</v>
      </c>
      <c r="G23" s="58" t="s">
        <v>530</v>
      </c>
      <c r="H23" s="104">
        <v>220</v>
      </c>
      <c r="I23" s="59" t="s">
        <v>531</v>
      </c>
      <c r="J23" s="60">
        <v>4</v>
      </c>
      <c r="K23" s="10">
        <f t="shared" si="0"/>
        <v>72.75700934579439</v>
      </c>
      <c r="L23" s="83" t="s">
        <v>14</v>
      </c>
      <c r="M23" s="56">
        <v>17.3</v>
      </c>
      <c r="N23" s="55">
        <v>14</v>
      </c>
      <c r="O23" s="57" t="s">
        <v>167</v>
      </c>
      <c r="P23" s="58">
        <v>42139</v>
      </c>
      <c r="Q23" s="104">
        <v>221</v>
      </c>
      <c r="R23" s="59" t="s">
        <v>511</v>
      </c>
      <c r="S23" s="60">
        <v>5</v>
      </c>
      <c r="T23" s="61">
        <v>72.8</v>
      </c>
      <c r="U23" s="63" t="s">
        <v>35</v>
      </c>
      <c r="V23" s="3"/>
      <c r="W23" s="3"/>
      <c r="X23" s="3"/>
      <c r="Y23" s="3"/>
      <c r="Z23" s="3"/>
    </row>
    <row r="24" spans="1:26" s="5" customFormat="1" ht="11.25" customHeight="1">
      <c r="A24" s="63" t="s">
        <v>268</v>
      </c>
      <c r="B24" s="63" t="s">
        <v>267</v>
      </c>
      <c r="C24" s="63" t="s">
        <v>57</v>
      </c>
      <c r="D24" s="56">
        <v>17.3</v>
      </c>
      <c r="E24" s="63">
        <v>15</v>
      </c>
      <c r="F24" s="167" t="s">
        <v>117</v>
      </c>
      <c r="G24" s="58">
        <v>33212</v>
      </c>
      <c r="H24" s="104" t="s">
        <v>57</v>
      </c>
      <c r="I24" s="59" t="s">
        <v>57</v>
      </c>
      <c r="J24" s="60"/>
      <c r="K24" s="10">
        <f t="shared" si="0"/>
        <v>68.9700996677741</v>
      </c>
      <c r="L24" s="83" t="s">
        <v>3</v>
      </c>
      <c r="M24" s="56">
        <v>17.3</v>
      </c>
      <c r="N24" s="55">
        <v>14</v>
      </c>
      <c r="O24" s="57" t="s">
        <v>108</v>
      </c>
      <c r="P24" s="58">
        <v>42224</v>
      </c>
      <c r="Q24" s="104" t="s">
        <v>57</v>
      </c>
      <c r="R24" s="59" t="s">
        <v>721</v>
      </c>
      <c r="S24" s="60">
        <v>9</v>
      </c>
      <c r="T24" s="61">
        <f t="shared" si="1"/>
        <v>71.34020618556701</v>
      </c>
      <c r="U24" s="63" t="s">
        <v>723</v>
      </c>
      <c r="V24" s="3"/>
      <c r="W24" s="3"/>
      <c r="X24" s="3"/>
      <c r="Y24" s="3"/>
      <c r="Z24" s="3"/>
    </row>
    <row r="25" spans="1:26" s="5" customFormat="1" ht="11.25" customHeight="1">
      <c r="A25" s="63" t="s">
        <v>268</v>
      </c>
      <c r="B25" s="63" t="s">
        <v>272</v>
      </c>
      <c r="C25" s="63" t="s">
        <v>253</v>
      </c>
      <c r="D25" s="56">
        <v>15.57</v>
      </c>
      <c r="E25" s="63">
        <v>13</v>
      </c>
      <c r="F25" s="167" t="s">
        <v>108</v>
      </c>
      <c r="G25" s="58">
        <v>38504</v>
      </c>
      <c r="H25" s="104">
        <v>170</v>
      </c>
      <c r="I25" s="59" t="s">
        <v>692</v>
      </c>
      <c r="J25" s="60">
        <v>2</v>
      </c>
      <c r="K25" s="10">
        <f t="shared" si="0"/>
        <v>68.94464944649447</v>
      </c>
      <c r="L25" s="83" t="s">
        <v>450</v>
      </c>
      <c r="M25" s="56">
        <v>15.57</v>
      </c>
      <c r="N25" s="55">
        <v>14</v>
      </c>
      <c r="O25" s="57" t="s">
        <v>97</v>
      </c>
      <c r="P25" s="58">
        <v>45073</v>
      </c>
      <c r="Q25" s="104">
        <v>170</v>
      </c>
      <c r="R25" s="59" t="s">
        <v>770</v>
      </c>
      <c r="S25" s="60">
        <v>4</v>
      </c>
      <c r="T25" s="61">
        <f t="shared" si="1"/>
        <v>66.72857142857143</v>
      </c>
      <c r="U25" s="63" t="s">
        <v>772</v>
      </c>
      <c r="V25" s="3"/>
      <c r="W25" s="3"/>
      <c r="X25" s="3"/>
      <c r="Y25" s="3"/>
      <c r="Z25" s="3"/>
    </row>
    <row r="26" spans="1:26" s="5" customFormat="1" ht="11.25" customHeight="1">
      <c r="A26" s="63" t="s">
        <v>83</v>
      </c>
      <c r="B26" s="63" t="s">
        <v>269</v>
      </c>
      <c r="C26" s="63" t="s">
        <v>253</v>
      </c>
      <c r="D26" s="56">
        <v>38.61</v>
      </c>
      <c r="E26" s="63">
        <v>28</v>
      </c>
      <c r="F26" s="167" t="s">
        <v>110</v>
      </c>
      <c r="G26" s="58" t="s">
        <v>644</v>
      </c>
      <c r="H26" s="104">
        <v>221</v>
      </c>
      <c r="I26" s="59" t="s">
        <v>375</v>
      </c>
      <c r="J26" s="60">
        <v>5</v>
      </c>
      <c r="K26" s="10">
        <f t="shared" si="0"/>
        <v>80.67092280905398</v>
      </c>
      <c r="L26" s="83" t="s">
        <v>1</v>
      </c>
      <c r="M26" s="196">
        <v>38.61</v>
      </c>
      <c r="N26" s="197">
        <v>26</v>
      </c>
      <c r="O26" s="198" t="s">
        <v>142</v>
      </c>
      <c r="P26" s="199">
        <v>44081</v>
      </c>
      <c r="Q26" s="200">
        <v>221</v>
      </c>
      <c r="R26" s="201" t="s">
        <v>759</v>
      </c>
      <c r="S26" s="202">
        <v>5</v>
      </c>
      <c r="T26" s="203">
        <f>SUM(M26*3600)/(N26*60+O26)</f>
        <v>87.19949811794228</v>
      </c>
      <c r="U26" s="204" t="s">
        <v>767</v>
      </c>
      <c r="V26" s="3"/>
      <c r="W26" s="3"/>
      <c r="X26" s="3"/>
      <c r="Y26" s="3"/>
      <c r="Z26" s="3"/>
    </row>
    <row r="27" spans="1:26" s="5" customFormat="1" ht="11.25" customHeight="1">
      <c r="A27" s="63" t="s">
        <v>83</v>
      </c>
      <c r="B27" s="63" t="s">
        <v>269</v>
      </c>
      <c r="C27" s="63" t="s">
        <v>57</v>
      </c>
      <c r="D27" s="56">
        <v>38.61</v>
      </c>
      <c r="E27" s="63">
        <v>28</v>
      </c>
      <c r="F27" s="167" t="s">
        <v>111</v>
      </c>
      <c r="G27" s="58">
        <v>31944</v>
      </c>
      <c r="H27" s="104" t="s">
        <v>57</v>
      </c>
      <c r="I27" s="59" t="s">
        <v>57</v>
      </c>
      <c r="J27" s="60"/>
      <c r="K27" s="10">
        <f t="shared" si="0"/>
        <v>81.04723032069971</v>
      </c>
      <c r="L27" s="83" t="s">
        <v>7</v>
      </c>
      <c r="M27" s="196">
        <v>38.61</v>
      </c>
      <c r="N27" s="197">
        <v>27</v>
      </c>
      <c r="O27" s="198" t="s">
        <v>61</v>
      </c>
      <c r="P27" s="199" t="s">
        <v>722</v>
      </c>
      <c r="Q27" s="200" t="s">
        <v>57</v>
      </c>
      <c r="R27" s="201" t="s">
        <v>655</v>
      </c>
      <c r="S27" s="202">
        <v>9</v>
      </c>
      <c r="T27" s="203">
        <f>SUM(M27*3600)/(N27*60+O27)</f>
        <v>85.27361963190184</v>
      </c>
      <c r="U27" s="204" t="s">
        <v>724</v>
      </c>
      <c r="V27" s="3"/>
      <c r="W27" s="3"/>
      <c r="X27" s="3"/>
      <c r="Y27" s="3"/>
      <c r="Z27" s="3"/>
    </row>
    <row r="28" spans="1:26" s="5" customFormat="1" ht="11.25" customHeight="1">
      <c r="A28" s="63" t="s">
        <v>83</v>
      </c>
      <c r="B28" s="63" t="s">
        <v>279</v>
      </c>
      <c r="C28" s="63" t="s">
        <v>253</v>
      </c>
      <c r="D28" s="180">
        <v>33.31</v>
      </c>
      <c r="E28" s="181">
        <v>26</v>
      </c>
      <c r="F28" s="182" t="s">
        <v>86</v>
      </c>
      <c r="G28" s="183">
        <v>37559</v>
      </c>
      <c r="H28" s="184">
        <v>220</v>
      </c>
      <c r="I28" s="185" t="s">
        <v>315</v>
      </c>
      <c r="J28" s="156">
        <v>4</v>
      </c>
      <c r="K28" s="186">
        <f t="shared" si="0"/>
        <v>76.77080665813061</v>
      </c>
      <c r="L28" s="187" t="s">
        <v>12</v>
      </c>
      <c r="M28" s="180">
        <v>33.31</v>
      </c>
      <c r="N28" s="188">
        <v>26</v>
      </c>
      <c r="O28" s="189" t="s">
        <v>73</v>
      </c>
      <c r="P28" s="183">
        <v>41088</v>
      </c>
      <c r="Q28" s="184">
        <v>221</v>
      </c>
      <c r="R28" s="185" t="s">
        <v>664</v>
      </c>
      <c r="S28" s="156">
        <v>9</v>
      </c>
      <c r="T28" s="190">
        <f>SUM(M28*3600)/(N28*60+O28)</f>
        <v>75.0413016270338</v>
      </c>
      <c r="U28" s="181" t="s">
        <v>35</v>
      </c>
      <c r="V28" s="3"/>
      <c r="W28" s="3"/>
      <c r="X28" s="3"/>
      <c r="Y28" s="3"/>
      <c r="Z28" s="3"/>
    </row>
    <row r="29" spans="1:26" s="5" customFormat="1" ht="11.25" customHeight="1">
      <c r="A29" s="63" t="s">
        <v>83</v>
      </c>
      <c r="B29" s="63" t="s">
        <v>776</v>
      </c>
      <c r="C29" s="63" t="s">
        <v>253</v>
      </c>
      <c r="D29" s="180"/>
      <c r="E29" s="181"/>
      <c r="F29" s="182"/>
      <c r="G29" s="183"/>
      <c r="H29" s="184"/>
      <c r="I29" s="185"/>
      <c r="J29" s="156"/>
      <c r="K29" s="186"/>
      <c r="L29" s="187"/>
      <c r="M29" s="180">
        <v>6.24</v>
      </c>
      <c r="N29" s="55"/>
      <c r="O29" s="57"/>
      <c r="P29" s="58"/>
      <c r="Q29" s="104"/>
      <c r="R29" s="59"/>
      <c r="S29" s="60"/>
      <c r="T29" s="61" t="e">
        <f>SUM(M29*3600)/(N29*60+O29)</f>
        <v>#DIV/0!</v>
      </c>
      <c r="U29" s="63"/>
      <c r="V29" s="3"/>
      <c r="W29" s="3"/>
      <c r="X29" s="3"/>
      <c r="Y29" s="3"/>
      <c r="Z29" s="3"/>
    </row>
    <row r="30" spans="1:26" s="5" customFormat="1" ht="11.25" customHeight="1">
      <c r="A30" s="63" t="s">
        <v>83</v>
      </c>
      <c r="B30" s="63" t="s">
        <v>776</v>
      </c>
      <c r="C30" s="63" t="s">
        <v>778</v>
      </c>
      <c r="D30" s="180"/>
      <c r="E30" s="181"/>
      <c r="F30" s="182"/>
      <c r="G30" s="183"/>
      <c r="H30" s="184"/>
      <c r="I30" s="185"/>
      <c r="J30" s="156"/>
      <c r="K30" s="186"/>
      <c r="L30" s="187"/>
      <c r="M30" s="180">
        <v>6.24</v>
      </c>
      <c r="N30" s="55"/>
      <c r="O30" s="57"/>
      <c r="P30" s="58"/>
      <c r="Q30" s="104"/>
      <c r="R30" s="59"/>
      <c r="S30" s="60"/>
      <c r="T30" s="61" t="e">
        <f>SUM(M30*3600)/(N30*60+O30)</f>
        <v>#DIV/0!</v>
      </c>
      <c r="U30" s="63"/>
      <c r="V30" s="3"/>
      <c r="W30" s="3"/>
      <c r="X30" s="3"/>
      <c r="Y30" s="3"/>
      <c r="Z30" s="3"/>
    </row>
    <row r="31" spans="1:26" s="5" customFormat="1" ht="10.5" customHeight="1">
      <c r="A31" s="63" t="s">
        <v>633</v>
      </c>
      <c r="B31" s="63" t="s">
        <v>268</v>
      </c>
      <c r="C31" s="63" t="s">
        <v>253</v>
      </c>
      <c r="D31" s="56">
        <v>30.18</v>
      </c>
      <c r="E31" s="63">
        <v>38</v>
      </c>
      <c r="F31" s="167" t="s">
        <v>105</v>
      </c>
      <c r="G31" s="58">
        <v>37701</v>
      </c>
      <c r="H31" s="104">
        <v>221</v>
      </c>
      <c r="I31" s="59" t="s">
        <v>651</v>
      </c>
      <c r="J31" s="60">
        <v>5</v>
      </c>
      <c r="K31" s="10">
        <f t="shared" si="0"/>
        <v>47.27937336814622</v>
      </c>
      <c r="L31" s="83" t="s">
        <v>1</v>
      </c>
      <c r="M31" s="56">
        <v>30.18</v>
      </c>
      <c r="N31" s="55">
        <v>21</v>
      </c>
      <c r="O31" s="57" t="s">
        <v>65</v>
      </c>
      <c r="P31" s="58">
        <v>43250</v>
      </c>
      <c r="Q31" s="104">
        <v>220</v>
      </c>
      <c r="R31" s="59" t="s">
        <v>737</v>
      </c>
      <c r="S31" s="60">
        <v>8</v>
      </c>
      <c r="T31" s="61">
        <f aca="true" t="shared" si="2" ref="T31:T39">SUM(M31*3600)/(N31*60+O31)</f>
        <v>83.19142419601837</v>
      </c>
      <c r="U31" s="63" t="s">
        <v>738</v>
      </c>
      <c r="V31" s="3"/>
      <c r="W31" s="3"/>
      <c r="X31" s="3"/>
      <c r="Y31" s="3"/>
      <c r="Z31" s="3"/>
    </row>
    <row r="32" spans="1:26" s="5" customFormat="1" ht="10.5" customHeight="1">
      <c r="A32" s="63" t="s">
        <v>633</v>
      </c>
      <c r="B32" s="63" t="s">
        <v>268</v>
      </c>
      <c r="C32" s="63" t="s">
        <v>57</v>
      </c>
      <c r="D32" s="56">
        <v>30.18</v>
      </c>
      <c r="E32" s="63">
        <v>24</v>
      </c>
      <c r="F32" s="167">
        <v>12</v>
      </c>
      <c r="G32" s="58">
        <v>35734</v>
      </c>
      <c r="H32" s="104" t="s">
        <v>57</v>
      </c>
      <c r="I32" s="59" t="s">
        <v>57</v>
      </c>
      <c r="J32" s="60">
        <v>9</v>
      </c>
      <c r="K32" s="10">
        <f t="shared" si="0"/>
        <v>74.82644628099173</v>
      </c>
      <c r="L32" s="83" t="s">
        <v>27</v>
      </c>
      <c r="M32" s="56">
        <v>30.18</v>
      </c>
      <c r="N32" s="55">
        <v>22</v>
      </c>
      <c r="O32" s="57" t="s">
        <v>167</v>
      </c>
      <c r="P32" s="58">
        <v>42139</v>
      </c>
      <c r="Q32" s="104" t="s">
        <v>57</v>
      </c>
      <c r="R32" s="59" t="s">
        <v>717</v>
      </c>
      <c r="S32" s="60">
        <v>9</v>
      </c>
      <c r="T32" s="61">
        <v>81.5</v>
      </c>
      <c r="U32" s="63" t="s">
        <v>35</v>
      </c>
      <c r="V32" s="3"/>
      <c r="W32" s="3"/>
      <c r="X32" s="3"/>
      <c r="Y32" s="3"/>
      <c r="Z32" s="3"/>
    </row>
    <row r="33" spans="1:26" s="5" customFormat="1" ht="10.5" customHeight="1">
      <c r="A33" s="63" t="s">
        <v>633</v>
      </c>
      <c r="B33" s="63" t="s">
        <v>267</v>
      </c>
      <c r="C33" s="63" t="s">
        <v>253</v>
      </c>
      <c r="D33" s="56">
        <v>12.875</v>
      </c>
      <c r="E33" s="63">
        <v>8</v>
      </c>
      <c r="F33" s="167" t="s">
        <v>225</v>
      </c>
      <c r="G33" s="58" t="s">
        <v>458</v>
      </c>
      <c r="H33" s="104">
        <v>220</v>
      </c>
      <c r="I33" s="59" t="s">
        <v>459</v>
      </c>
      <c r="J33" s="60">
        <v>4</v>
      </c>
      <c r="K33" s="10">
        <f t="shared" si="0"/>
        <v>91.96428571428571</v>
      </c>
      <c r="L33" s="83" t="s">
        <v>1</v>
      </c>
      <c r="M33" s="56">
        <v>12.875</v>
      </c>
      <c r="N33" s="55">
        <v>8</v>
      </c>
      <c r="O33" s="57" t="s">
        <v>100</v>
      </c>
      <c r="P33" s="58">
        <v>41571</v>
      </c>
      <c r="Q33" s="104">
        <v>220</v>
      </c>
      <c r="R33" s="59" t="s">
        <v>666</v>
      </c>
      <c r="S33" s="60">
        <v>4</v>
      </c>
      <c r="T33" s="61">
        <f t="shared" si="2"/>
        <v>86.47388059701493</v>
      </c>
      <c r="U33" s="63" t="s">
        <v>667</v>
      </c>
      <c r="V33" s="3"/>
      <c r="W33" s="3"/>
      <c r="X33" s="3"/>
      <c r="Y33" s="3"/>
      <c r="Z33" s="3"/>
    </row>
    <row r="34" spans="1:26" s="5" customFormat="1" ht="10.5" customHeight="1">
      <c r="A34" s="63" t="s">
        <v>633</v>
      </c>
      <c r="B34" s="63" t="s">
        <v>267</v>
      </c>
      <c r="C34" s="63" t="s">
        <v>57</v>
      </c>
      <c r="D34" s="56">
        <v>12.875</v>
      </c>
      <c r="E34" s="63">
        <v>9</v>
      </c>
      <c r="F34" s="167" t="s">
        <v>225</v>
      </c>
      <c r="G34" s="58" t="s">
        <v>449</v>
      </c>
      <c r="H34" s="104" t="s">
        <v>57</v>
      </c>
      <c r="I34" s="59" t="s">
        <v>57</v>
      </c>
      <c r="J34" s="60">
        <v>9</v>
      </c>
      <c r="K34" s="10">
        <f aca="true" t="shared" si="3" ref="K34:K58">IF(E34="","",SUM(D34*3600)/(E34*60+F34))</f>
        <v>82.18085106382979</v>
      </c>
      <c r="L34" s="83" t="s">
        <v>450</v>
      </c>
      <c r="M34" s="56">
        <v>12.875</v>
      </c>
      <c r="N34" s="55">
        <v>8</v>
      </c>
      <c r="O34" s="57" t="s">
        <v>75</v>
      </c>
      <c r="P34" s="58">
        <v>39904</v>
      </c>
      <c r="Q34" s="104" t="s">
        <v>57</v>
      </c>
      <c r="R34" s="59" t="s">
        <v>658</v>
      </c>
      <c r="S34" s="60">
        <v>10</v>
      </c>
      <c r="T34" s="61">
        <f t="shared" si="2"/>
        <v>91.60079051383399</v>
      </c>
      <c r="U34" s="63" t="s">
        <v>14</v>
      </c>
      <c r="V34" s="3"/>
      <c r="W34" s="3"/>
      <c r="X34" s="3"/>
      <c r="Y34" s="3"/>
      <c r="Z34" s="3"/>
    </row>
    <row r="35" spans="1:26" s="5" customFormat="1" ht="10.5" customHeight="1">
      <c r="A35" s="63" t="s">
        <v>266</v>
      </c>
      <c r="B35" s="63" t="s">
        <v>632</v>
      </c>
      <c r="C35" s="63" t="s">
        <v>253</v>
      </c>
      <c r="D35" s="56">
        <v>10.98</v>
      </c>
      <c r="E35" s="63">
        <v>8</v>
      </c>
      <c r="F35" s="167" t="s">
        <v>100</v>
      </c>
      <c r="G35" s="58" t="s">
        <v>647</v>
      </c>
      <c r="H35" s="104">
        <v>221</v>
      </c>
      <c r="I35" s="59" t="s">
        <v>371</v>
      </c>
      <c r="J35" s="60">
        <v>5</v>
      </c>
      <c r="K35" s="10">
        <f t="shared" si="3"/>
        <v>73.74626865671642</v>
      </c>
      <c r="L35" s="83" t="s">
        <v>358</v>
      </c>
      <c r="M35" s="56">
        <v>10.98</v>
      </c>
      <c r="N35" s="55">
        <v>8</v>
      </c>
      <c r="O35" s="57" t="s">
        <v>167</v>
      </c>
      <c r="P35" s="58">
        <v>45006</v>
      </c>
      <c r="Q35" s="104">
        <v>220</v>
      </c>
      <c r="R35" s="59" t="s">
        <v>769</v>
      </c>
      <c r="S35" s="60">
        <v>8</v>
      </c>
      <c r="T35" s="61">
        <f t="shared" si="2"/>
        <v>79.53319919517102</v>
      </c>
      <c r="U35" s="63" t="s">
        <v>771</v>
      </c>
      <c r="V35" s="3"/>
      <c r="W35" s="3"/>
      <c r="X35" s="3"/>
      <c r="Y35" s="3"/>
      <c r="Z35" s="3"/>
    </row>
    <row r="36" spans="1:26" s="5" customFormat="1" ht="10.5" customHeight="1">
      <c r="A36" s="63" t="s">
        <v>266</v>
      </c>
      <c r="B36" s="63" t="s">
        <v>632</v>
      </c>
      <c r="C36" s="63" t="s">
        <v>57</v>
      </c>
      <c r="D36" s="56">
        <v>10.98</v>
      </c>
      <c r="E36" s="63">
        <v>9</v>
      </c>
      <c r="F36" s="167" t="s">
        <v>115</v>
      </c>
      <c r="G36" s="58">
        <v>33326</v>
      </c>
      <c r="H36" s="104" t="s">
        <v>57</v>
      </c>
      <c r="I36" s="59" t="s">
        <v>57</v>
      </c>
      <c r="J36" s="60"/>
      <c r="K36" s="10">
        <f t="shared" si="3"/>
        <v>72.26325411334552</v>
      </c>
      <c r="L36" s="83" t="s">
        <v>6</v>
      </c>
      <c r="M36" s="56">
        <v>10.98</v>
      </c>
      <c r="N36" s="55">
        <v>9</v>
      </c>
      <c r="O36" s="57" t="s">
        <v>124</v>
      </c>
      <c r="P36" s="58">
        <v>41121</v>
      </c>
      <c r="Q36" s="104" t="s">
        <v>57</v>
      </c>
      <c r="R36" s="59" t="s">
        <v>657</v>
      </c>
      <c r="S36" s="60">
        <v>9</v>
      </c>
      <c r="T36" s="61">
        <f t="shared" si="2"/>
        <v>66.65767284991568</v>
      </c>
      <c r="U36" s="63" t="s">
        <v>1</v>
      </c>
      <c r="V36" s="3"/>
      <c r="W36" s="3"/>
      <c r="X36" s="3"/>
      <c r="Y36" s="3"/>
      <c r="Z36" s="3"/>
    </row>
    <row r="37" spans="1:26" s="5" customFormat="1" ht="10.5" customHeight="1">
      <c r="A37" s="63" t="s">
        <v>266</v>
      </c>
      <c r="B37" s="63" t="s">
        <v>265</v>
      </c>
      <c r="C37" s="63" t="s">
        <v>253</v>
      </c>
      <c r="D37" s="56">
        <v>4.68</v>
      </c>
      <c r="E37" s="63">
        <v>5</v>
      </c>
      <c r="F37" s="167" t="s">
        <v>91</v>
      </c>
      <c r="G37" s="58">
        <v>36554</v>
      </c>
      <c r="H37" s="104">
        <v>156</v>
      </c>
      <c r="I37" s="59" t="s">
        <v>316</v>
      </c>
      <c r="J37" s="60">
        <v>2</v>
      </c>
      <c r="K37" s="10">
        <f t="shared" si="3"/>
        <v>55.9734219269103</v>
      </c>
      <c r="L37" s="83" t="s">
        <v>6</v>
      </c>
      <c r="M37" s="56">
        <v>4.68</v>
      </c>
      <c r="N37" s="55">
        <v>5</v>
      </c>
      <c r="O37" s="57" t="s">
        <v>58</v>
      </c>
      <c r="P37" s="58">
        <v>41687</v>
      </c>
      <c r="Q37" s="104">
        <v>170</v>
      </c>
      <c r="R37" s="59" t="s">
        <v>668</v>
      </c>
      <c r="S37" s="60">
        <v>3</v>
      </c>
      <c r="T37" s="61">
        <f t="shared" si="2"/>
        <v>54.17363344051447</v>
      </c>
      <c r="U37" s="63" t="s">
        <v>14</v>
      </c>
      <c r="V37" s="3"/>
      <c r="W37" s="3"/>
      <c r="X37" s="3"/>
      <c r="Y37" s="3"/>
      <c r="Z37" s="3"/>
    </row>
    <row r="38" spans="1:26" s="5" customFormat="1" ht="10.5" customHeight="1">
      <c r="A38" s="63" t="s">
        <v>774</v>
      </c>
      <c r="B38" s="63" t="s">
        <v>279</v>
      </c>
      <c r="C38" s="63" t="s">
        <v>253</v>
      </c>
      <c r="D38" s="56"/>
      <c r="E38" s="63"/>
      <c r="F38" s="167"/>
      <c r="G38" s="58"/>
      <c r="H38" s="104"/>
      <c r="I38" s="59"/>
      <c r="J38" s="60"/>
      <c r="K38" s="10"/>
      <c r="L38" s="83"/>
      <c r="M38" s="56">
        <v>12.76</v>
      </c>
      <c r="N38" s="55"/>
      <c r="O38" s="57"/>
      <c r="P38" s="58"/>
      <c r="Q38" s="104"/>
      <c r="R38" s="59"/>
      <c r="S38" s="60"/>
      <c r="T38" s="61" t="e">
        <f t="shared" si="2"/>
        <v>#DIV/0!</v>
      </c>
      <c r="U38" s="63"/>
      <c r="V38" s="3"/>
      <c r="W38" s="3"/>
      <c r="X38" s="3"/>
      <c r="Y38" s="3"/>
      <c r="Z38" s="3"/>
    </row>
    <row r="39" spans="1:26" s="5" customFormat="1" ht="10.5" customHeight="1">
      <c r="A39" s="63" t="s">
        <v>774</v>
      </c>
      <c r="B39" s="63" t="s">
        <v>279</v>
      </c>
      <c r="C39" s="63" t="s">
        <v>778</v>
      </c>
      <c r="D39" s="56"/>
      <c r="E39" s="63"/>
      <c r="F39" s="167"/>
      <c r="G39" s="58"/>
      <c r="H39" s="104"/>
      <c r="I39" s="59"/>
      <c r="J39" s="60"/>
      <c r="K39" s="10"/>
      <c r="L39" s="83"/>
      <c r="M39" s="56">
        <v>12.76</v>
      </c>
      <c r="N39" s="55"/>
      <c r="O39" s="57"/>
      <c r="P39" s="58"/>
      <c r="Q39" s="104"/>
      <c r="R39" s="59"/>
      <c r="S39" s="60"/>
      <c r="T39" s="61" t="e">
        <f t="shared" si="2"/>
        <v>#DIV/0!</v>
      </c>
      <c r="U39" s="63"/>
      <c r="V39" s="3"/>
      <c r="W39" s="3"/>
      <c r="X39" s="3"/>
      <c r="Y39" s="3"/>
      <c r="Z39" s="3"/>
    </row>
    <row r="40" spans="1:26" s="5" customFormat="1" ht="10.5" customHeight="1">
      <c r="A40" s="63" t="s">
        <v>774</v>
      </c>
      <c r="B40" s="63" t="s">
        <v>776</v>
      </c>
      <c r="C40" s="63" t="s">
        <v>253</v>
      </c>
      <c r="D40" s="56"/>
      <c r="E40" s="63"/>
      <c r="F40" s="167"/>
      <c r="G40" s="58"/>
      <c r="H40" s="104"/>
      <c r="I40" s="59"/>
      <c r="J40" s="60"/>
      <c r="K40" s="10"/>
      <c r="L40" s="83"/>
      <c r="M40" s="56">
        <v>14.33</v>
      </c>
      <c r="N40" s="55"/>
      <c r="O40" s="57"/>
      <c r="P40" s="58"/>
      <c r="Q40" s="104"/>
      <c r="R40" s="59"/>
      <c r="S40" s="60"/>
      <c r="T40" s="61" t="e">
        <f aca="true" t="shared" si="4" ref="T40:T51">SUM(M40*3600)/(N40*60+O40)</f>
        <v>#DIV/0!</v>
      </c>
      <c r="U40" s="63"/>
      <c r="V40" s="3"/>
      <c r="W40" s="3"/>
      <c r="X40" s="3"/>
      <c r="Y40" s="3"/>
      <c r="Z40" s="3"/>
    </row>
    <row r="41" spans="1:26" s="5" customFormat="1" ht="10.5" customHeight="1">
      <c r="A41" s="63" t="s">
        <v>774</v>
      </c>
      <c r="B41" s="63" t="s">
        <v>776</v>
      </c>
      <c r="C41" s="63" t="s">
        <v>778</v>
      </c>
      <c r="D41" s="56"/>
      <c r="E41" s="63"/>
      <c r="F41" s="167"/>
      <c r="G41" s="58"/>
      <c r="H41" s="104"/>
      <c r="I41" s="59"/>
      <c r="J41" s="60"/>
      <c r="K41" s="10"/>
      <c r="L41" s="83"/>
      <c r="M41" s="56">
        <v>14.33</v>
      </c>
      <c r="N41" s="55">
        <v>11</v>
      </c>
      <c r="O41" s="57" t="s">
        <v>159</v>
      </c>
      <c r="P41" s="58">
        <v>45094</v>
      </c>
      <c r="Q41" s="104" t="s">
        <v>778</v>
      </c>
      <c r="R41" s="59" t="s">
        <v>781</v>
      </c>
      <c r="S41" s="60">
        <v>6</v>
      </c>
      <c r="T41" s="61">
        <f t="shared" si="4"/>
        <v>76.65378900445765</v>
      </c>
      <c r="U41" s="63" t="s">
        <v>786</v>
      </c>
      <c r="V41" s="3"/>
      <c r="W41" s="3"/>
      <c r="X41" s="3"/>
      <c r="Y41" s="3"/>
      <c r="Z41" s="3"/>
    </row>
    <row r="42" spans="1:26" s="5" customFormat="1" ht="11.25" customHeight="1">
      <c r="A42" s="63" t="s">
        <v>283</v>
      </c>
      <c r="B42" s="63" t="s">
        <v>689</v>
      </c>
      <c r="C42" s="63" t="s">
        <v>253</v>
      </c>
      <c r="D42" s="56">
        <v>7.29</v>
      </c>
      <c r="E42" s="63">
        <v>6</v>
      </c>
      <c r="F42" s="167" t="s">
        <v>107</v>
      </c>
      <c r="G42" s="58">
        <v>36887</v>
      </c>
      <c r="H42" s="104">
        <v>170</v>
      </c>
      <c r="I42" s="59" t="s">
        <v>691</v>
      </c>
      <c r="J42" s="60">
        <v>2</v>
      </c>
      <c r="K42" s="10">
        <f t="shared" si="3"/>
        <v>68.52219321148826</v>
      </c>
      <c r="L42" s="83" t="s">
        <v>26</v>
      </c>
      <c r="M42" s="56">
        <v>7.29</v>
      </c>
      <c r="N42" s="55">
        <v>6</v>
      </c>
      <c r="O42" s="57" t="s">
        <v>65</v>
      </c>
      <c r="P42" s="58">
        <v>39613</v>
      </c>
      <c r="Q42" s="104">
        <v>170</v>
      </c>
      <c r="R42" s="59" t="s">
        <v>675</v>
      </c>
      <c r="S42" s="60">
        <v>3</v>
      </c>
      <c r="T42" s="61">
        <f t="shared" si="4"/>
        <v>64.64039408866995</v>
      </c>
      <c r="U42" s="63" t="s">
        <v>2</v>
      </c>
      <c r="V42" s="3"/>
      <c r="W42" s="3"/>
      <c r="X42" s="3"/>
      <c r="Y42" s="3"/>
      <c r="Z42" s="3"/>
    </row>
    <row r="43" spans="1:26" s="5" customFormat="1" ht="11.25" customHeight="1">
      <c r="A43" s="63" t="s">
        <v>283</v>
      </c>
      <c r="B43" s="63" t="s">
        <v>689</v>
      </c>
      <c r="C43" s="63" t="s">
        <v>57</v>
      </c>
      <c r="D43" s="56">
        <v>7.29</v>
      </c>
      <c r="E43" s="63"/>
      <c r="F43" s="167"/>
      <c r="G43" s="58"/>
      <c r="H43" s="104"/>
      <c r="I43" s="59"/>
      <c r="J43" s="60"/>
      <c r="K43" s="10">
        <f t="shared" si="3"/>
      </c>
      <c r="L43" s="83"/>
      <c r="M43" s="56">
        <v>7.29</v>
      </c>
      <c r="N43" s="55"/>
      <c r="O43" s="57"/>
      <c r="P43" s="58"/>
      <c r="Q43" s="104"/>
      <c r="R43" s="59"/>
      <c r="S43" s="60"/>
      <c r="T43" s="61"/>
      <c r="U43" s="63"/>
      <c r="V43" s="3"/>
      <c r="W43" s="3"/>
      <c r="X43" s="3"/>
      <c r="Y43" s="3"/>
      <c r="Z43" s="3"/>
    </row>
    <row r="44" spans="1:26" s="5" customFormat="1" ht="11.25" customHeight="1">
      <c r="A44" s="63" t="s">
        <v>269</v>
      </c>
      <c r="B44" s="63" t="s">
        <v>268</v>
      </c>
      <c r="C44" s="63" t="s">
        <v>253</v>
      </c>
      <c r="D44" s="56">
        <v>45.49</v>
      </c>
      <c r="E44" s="63">
        <v>35</v>
      </c>
      <c r="F44" s="167" t="s">
        <v>101</v>
      </c>
      <c r="G44" s="58" t="s">
        <v>541</v>
      </c>
      <c r="H44" s="104">
        <v>220</v>
      </c>
      <c r="I44" s="59" t="s">
        <v>531</v>
      </c>
      <c r="J44" s="60">
        <v>4</v>
      </c>
      <c r="K44" s="10">
        <f t="shared" si="3"/>
        <v>76.45378151260505</v>
      </c>
      <c r="L44" s="83" t="s">
        <v>9</v>
      </c>
      <c r="M44" s="56">
        <v>45.49</v>
      </c>
      <c r="N44" s="55">
        <v>37</v>
      </c>
      <c r="O44" s="57" t="s">
        <v>111</v>
      </c>
      <c r="P44" s="58">
        <v>42619</v>
      </c>
      <c r="Q44" s="104">
        <v>221</v>
      </c>
      <c r="R44" s="59" t="s">
        <v>346</v>
      </c>
      <c r="S44" s="60">
        <v>5</v>
      </c>
      <c r="T44" s="61">
        <f t="shared" si="4"/>
        <v>72.62261640798226</v>
      </c>
      <c r="U44" s="63" t="s">
        <v>35</v>
      </c>
      <c r="V44" s="3"/>
      <c r="W44" s="3"/>
      <c r="X44" s="3"/>
      <c r="Y44" s="3"/>
      <c r="Z44" s="3"/>
    </row>
    <row r="45" spans="1:26" s="5" customFormat="1" ht="11.25" customHeight="1">
      <c r="A45" s="63" t="s">
        <v>269</v>
      </c>
      <c r="B45" s="63" t="s">
        <v>268</v>
      </c>
      <c r="C45" s="63" t="s">
        <v>57</v>
      </c>
      <c r="D45" s="56">
        <v>45.49</v>
      </c>
      <c r="E45" s="63">
        <v>34</v>
      </c>
      <c r="F45" s="167" t="s">
        <v>73</v>
      </c>
      <c r="G45" s="58">
        <v>32424</v>
      </c>
      <c r="H45" s="104" t="s">
        <v>57</v>
      </c>
      <c r="I45" s="59" t="s">
        <v>57</v>
      </c>
      <c r="J45" s="60"/>
      <c r="K45" s="10">
        <f t="shared" si="3"/>
        <v>78.80846968238691</v>
      </c>
      <c r="L45" s="83" t="s">
        <v>28</v>
      </c>
      <c r="M45" s="56">
        <v>45.49</v>
      </c>
      <c r="N45" s="55">
        <v>36</v>
      </c>
      <c r="O45" s="57" t="s">
        <v>149</v>
      </c>
      <c r="P45" s="58">
        <v>42903</v>
      </c>
      <c r="Q45" s="104" t="s">
        <v>57</v>
      </c>
      <c r="R45" s="59" t="s">
        <v>727</v>
      </c>
      <c r="S45" s="60">
        <v>9</v>
      </c>
      <c r="T45" s="61">
        <f t="shared" si="4"/>
        <v>74.74395253308991</v>
      </c>
      <c r="U45" s="63" t="s">
        <v>728</v>
      </c>
      <c r="V45" s="3"/>
      <c r="W45" s="3"/>
      <c r="X45" s="3"/>
      <c r="Y45" s="3"/>
      <c r="Z45" s="3"/>
    </row>
    <row r="46" spans="1:26" s="5" customFormat="1" ht="11.25" customHeight="1">
      <c r="A46" s="63" t="s">
        <v>269</v>
      </c>
      <c r="B46" s="63" t="s">
        <v>83</v>
      </c>
      <c r="C46" s="63" t="s">
        <v>253</v>
      </c>
      <c r="D46" s="56">
        <v>38.61</v>
      </c>
      <c r="E46" s="63">
        <v>27</v>
      </c>
      <c r="F46" s="167" t="s">
        <v>204</v>
      </c>
      <c r="G46" s="58" t="s">
        <v>652</v>
      </c>
      <c r="H46" s="104">
        <v>221</v>
      </c>
      <c r="I46" s="59" t="s">
        <v>355</v>
      </c>
      <c r="J46" s="60">
        <v>5</v>
      </c>
      <c r="K46" s="10">
        <f t="shared" si="3"/>
        <v>83.18132854578097</v>
      </c>
      <c r="L46" s="83" t="s">
        <v>12</v>
      </c>
      <c r="M46" s="56">
        <v>38.61</v>
      </c>
      <c r="N46" s="55">
        <v>27</v>
      </c>
      <c r="O46" s="57" t="s">
        <v>159</v>
      </c>
      <c r="P46" s="58">
        <v>40086</v>
      </c>
      <c r="Q46" s="104">
        <v>220</v>
      </c>
      <c r="R46" s="59" t="s">
        <v>563</v>
      </c>
      <c r="S46" s="60">
        <v>4</v>
      </c>
      <c r="T46" s="61">
        <f t="shared" si="4"/>
        <v>85.11696264543784</v>
      </c>
      <c r="U46" s="63" t="s">
        <v>1</v>
      </c>
      <c r="V46" s="3"/>
      <c r="W46" s="3"/>
      <c r="X46" s="3"/>
      <c r="Y46" s="3"/>
      <c r="Z46" s="3"/>
    </row>
    <row r="47" spans="1:26" s="5" customFormat="1" ht="11.25" customHeight="1">
      <c r="A47" s="63" t="s">
        <v>269</v>
      </c>
      <c r="B47" s="63" t="s">
        <v>83</v>
      </c>
      <c r="C47" s="63" t="s">
        <v>57</v>
      </c>
      <c r="D47" s="56">
        <v>38.61</v>
      </c>
      <c r="E47" s="63">
        <v>27</v>
      </c>
      <c r="F47" s="167" t="s">
        <v>63</v>
      </c>
      <c r="G47" s="58">
        <v>31641</v>
      </c>
      <c r="H47" s="104" t="s">
        <v>57</v>
      </c>
      <c r="I47" s="59" t="s">
        <v>57</v>
      </c>
      <c r="J47" s="60">
        <v>9</v>
      </c>
      <c r="K47" s="10">
        <f t="shared" si="3"/>
        <v>83.68211920529801</v>
      </c>
      <c r="L47" s="83" t="s">
        <v>1</v>
      </c>
      <c r="M47" s="56">
        <v>38.61</v>
      </c>
      <c r="N47" s="55">
        <v>28</v>
      </c>
      <c r="O47" s="57" t="s">
        <v>157</v>
      </c>
      <c r="P47" s="58">
        <v>39970</v>
      </c>
      <c r="Q47" s="104" t="s">
        <v>57</v>
      </c>
      <c r="R47" s="59" t="s">
        <v>659</v>
      </c>
      <c r="S47" s="60">
        <v>10</v>
      </c>
      <c r="T47" s="61">
        <f t="shared" si="4"/>
        <v>82.14893617021276</v>
      </c>
      <c r="U47" s="63" t="s">
        <v>1</v>
      </c>
      <c r="V47" s="3"/>
      <c r="W47" s="3"/>
      <c r="X47" s="3"/>
      <c r="Y47" s="3"/>
      <c r="Z47" s="3"/>
    </row>
    <row r="48" spans="1:26" s="5" customFormat="1" ht="11.25" customHeight="1">
      <c r="A48" s="63" t="s">
        <v>269</v>
      </c>
      <c r="B48" s="63" t="s">
        <v>279</v>
      </c>
      <c r="C48" s="63" t="s">
        <v>253</v>
      </c>
      <c r="D48" s="56">
        <v>6.58</v>
      </c>
      <c r="E48" s="63">
        <v>7</v>
      </c>
      <c r="F48" s="167" t="s">
        <v>115</v>
      </c>
      <c r="G48" s="58">
        <v>37680</v>
      </c>
      <c r="H48" s="104">
        <v>180</v>
      </c>
      <c r="I48" s="59" t="s">
        <v>352</v>
      </c>
      <c r="J48" s="60">
        <v>5</v>
      </c>
      <c r="K48" s="10">
        <f t="shared" si="3"/>
        <v>55.47540983606557</v>
      </c>
      <c r="L48" s="83" t="s">
        <v>40</v>
      </c>
      <c r="M48" s="56">
        <v>6.58</v>
      </c>
      <c r="N48" s="55">
        <v>7</v>
      </c>
      <c r="O48" s="57" t="s">
        <v>116</v>
      </c>
      <c r="P48" s="58">
        <v>41203</v>
      </c>
      <c r="Q48" s="104">
        <v>221</v>
      </c>
      <c r="R48" s="59" t="s">
        <v>350</v>
      </c>
      <c r="S48" s="60">
        <v>5</v>
      </c>
      <c r="T48" s="61">
        <f t="shared" si="4"/>
        <v>53.836363636363636</v>
      </c>
      <c r="U48" s="63" t="s">
        <v>12</v>
      </c>
      <c r="V48" s="3"/>
      <c r="W48" s="3"/>
      <c r="X48" s="3"/>
      <c r="Y48" s="3"/>
      <c r="Z48" s="3"/>
    </row>
    <row r="49" spans="1:26" s="5" customFormat="1" ht="11.25" customHeight="1">
      <c r="A49" s="63" t="s">
        <v>269</v>
      </c>
      <c r="B49" s="63" t="s">
        <v>279</v>
      </c>
      <c r="C49" s="63" t="s">
        <v>57</v>
      </c>
      <c r="D49" s="56">
        <v>6.58</v>
      </c>
      <c r="E49" s="63">
        <v>6</v>
      </c>
      <c r="F49" s="167" t="s">
        <v>95</v>
      </c>
      <c r="G49" s="58">
        <v>31563</v>
      </c>
      <c r="H49" s="104" t="s">
        <v>57</v>
      </c>
      <c r="I49" s="59" t="s">
        <v>57</v>
      </c>
      <c r="J49" s="60">
        <v>9</v>
      </c>
      <c r="K49" s="10">
        <f t="shared" si="3"/>
        <v>56.5346062052506</v>
      </c>
      <c r="L49" s="83" t="s">
        <v>1</v>
      </c>
      <c r="M49" s="56">
        <v>6.58</v>
      </c>
      <c r="N49" s="55">
        <v>8</v>
      </c>
      <c r="O49" s="57" t="s">
        <v>76</v>
      </c>
      <c r="P49" s="58">
        <v>40831</v>
      </c>
      <c r="Q49" s="104" t="s">
        <v>57</v>
      </c>
      <c r="R49" s="59" t="s">
        <v>660</v>
      </c>
      <c r="S49" s="60">
        <v>10</v>
      </c>
      <c r="T49" s="61">
        <f t="shared" si="4"/>
        <v>44.69433962264151</v>
      </c>
      <c r="U49" s="63" t="s">
        <v>1</v>
      </c>
      <c r="V49" s="3"/>
      <c r="W49" s="3"/>
      <c r="X49" s="3"/>
      <c r="Y49" s="3"/>
      <c r="Z49" s="3"/>
    </row>
    <row r="50" spans="1:26" s="5" customFormat="1" ht="11.25" customHeight="1">
      <c r="A50" s="63" t="s">
        <v>269</v>
      </c>
      <c r="B50" s="63" t="s">
        <v>762</v>
      </c>
      <c r="C50" s="63" t="s">
        <v>253</v>
      </c>
      <c r="D50" s="56">
        <v>18.57</v>
      </c>
      <c r="E50" s="63"/>
      <c r="F50" s="167"/>
      <c r="G50" s="58"/>
      <c r="H50" s="104"/>
      <c r="I50" s="59"/>
      <c r="J50" s="60"/>
      <c r="K50" s="10"/>
      <c r="L50" s="63"/>
      <c r="M50" s="56">
        <v>18.57</v>
      </c>
      <c r="N50" s="55">
        <v>16</v>
      </c>
      <c r="O50" s="57" t="s">
        <v>98</v>
      </c>
      <c r="P50" s="58">
        <v>45094</v>
      </c>
      <c r="Q50" s="104" t="s">
        <v>253</v>
      </c>
      <c r="R50" s="59" t="s">
        <v>779</v>
      </c>
      <c r="S50" s="60">
        <v>3</v>
      </c>
      <c r="T50" s="61">
        <f t="shared" si="4"/>
        <v>67.73252279635258</v>
      </c>
      <c r="U50" s="63" t="s">
        <v>786</v>
      </c>
      <c r="V50" s="3"/>
      <c r="W50" s="3"/>
      <c r="X50" s="3"/>
      <c r="Y50" s="3"/>
      <c r="Z50" s="3"/>
    </row>
    <row r="51" spans="1:26" s="5" customFormat="1" ht="11.25" customHeight="1">
      <c r="A51" s="63" t="s">
        <v>308</v>
      </c>
      <c r="B51" s="63" t="s">
        <v>306</v>
      </c>
      <c r="C51" s="63" t="s">
        <v>253</v>
      </c>
      <c r="D51" s="55">
        <v>9.66</v>
      </c>
      <c r="E51" s="99">
        <v>9</v>
      </c>
      <c r="F51" s="99" t="s">
        <v>76</v>
      </c>
      <c r="G51" s="84">
        <v>37586</v>
      </c>
      <c r="H51" s="104">
        <v>221</v>
      </c>
      <c r="I51" s="119" t="s">
        <v>756</v>
      </c>
      <c r="J51" s="107">
        <v>5</v>
      </c>
      <c r="K51" s="61">
        <v>58.94237288135593</v>
      </c>
      <c r="L51" s="63" t="s">
        <v>358</v>
      </c>
      <c r="M51" s="76">
        <v>9.66</v>
      </c>
      <c r="N51" s="99">
        <v>10</v>
      </c>
      <c r="O51" s="104" t="s">
        <v>70</v>
      </c>
      <c r="P51" s="84">
        <v>40799</v>
      </c>
      <c r="Q51" s="119">
        <v>220</v>
      </c>
      <c r="R51" s="107" t="s">
        <v>573</v>
      </c>
      <c r="S51" s="99">
        <v>4</v>
      </c>
      <c r="T51" s="61">
        <f t="shared" si="4"/>
        <v>56.63843648208469</v>
      </c>
      <c r="U51" s="6" t="s">
        <v>757</v>
      </c>
      <c r="V51" s="3"/>
      <c r="W51" s="3"/>
      <c r="X51" s="3"/>
      <c r="Y51" s="3"/>
      <c r="Z51" s="3"/>
    </row>
    <row r="52" spans="1:26" s="5" customFormat="1" ht="11.25" customHeight="1">
      <c r="A52" s="63" t="s">
        <v>632</v>
      </c>
      <c r="B52" s="63" t="s">
        <v>268</v>
      </c>
      <c r="C52" s="63" t="s">
        <v>253</v>
      </c>
      <c r="D52" s="56">
        <v>41.18</v>
      </c>
      <c r="E52" s="63">
        <v>31</v>
      </c>
      <c r="F52" s="167" t="s">
        <v>155</v>
      </c>
      <c r="G52" s="58" t="s">
        <v>648</v>
      </c>
      <c r="H52" s="104">
        <v>221</v>
      </c>
      <c r="I52" s="59" t="s">
        <v>649</v>
      </c>
      <c r="J52" s="60">
        <v>5</v>
      </c>
      <c r="K52" s="10">
        <f t="shared" si="3"/>
        <v>79.0656</v>
      </c>
      <c r="L52" s="83" t="s">
        <v>24</v>
      </c>
      <c r="M52" s="56">
        <v>41.18</v>
      </c>
      <c r="N52" s="55">
        <v>30</v>
      </c>
      <c r="O52" s="57" t="s">
        <v>79</v>
      </c>
      <c r="P52" s="58">
        <v>41731</v>
      </c>
      <c r="Q52" s="104">
        <v>220</v>
      </c>
      <c r="R52" s="59" t="s">
        <v>348</v>
      </c>
      <c r="S52" s="60">
        <v>4</v>
      </c>
      <c r="T52" s="61">
        <f>SUM(M52*3600)/(N52*60+O52)</f>
        <v>81.63436123348018</v>
      </c>
      <c r="U52" s="63" t="s">
        <v>358</v>
      </c>
      <c r="V52" s="3"/>
      <c r="W52" s="3"/>
      <c r="X52" s="3"/>
      <c r="Y52" s="3"/>
      <c r="Z52" s="3"/>
    </row>
    <row r="53" spans="1:26" s="5" customFormat="1" ht="11.25" customHeight="1">
      <c r="A53" s="63" t="s">
        <v>632</v>
      </c>
      <c r="B53" s="63" t="s">
        <v>268</v>
      </c>
      <c r="C53" s="63" t="s">
        <v>57</v>
      </c>
      <c r="D53" s="56">
        <v>41.18</v>
      </c>
      <c r="E53" s="63">
        <v>31</v>
      </c>
      <c r="F53" s="167" t="s">
        <v>65</v>
      </c>
      <c r="G53" s="58" t="s">
        <v>517</v>
      </c>
      <c r="H53" s="104" t="s">
        <v>57</v>
      </c>
      <c r="I53" s="59" t="s">
        <v>57</v>
      </c>
      <c r="J53" s="60">
        <v>10</v>
      </c>
      <c r="K53" s="10">
        <f t="shared" si="3"/>
        <v>77.77964323189927</v>
      </c>
      <c r="L53" s="83" t="s">
        <v>358</v>
      </c>
      <c r="M53" s="56">
        <v>41.18</v>
      </c>
      <c r="N53" s="55"/>
      <c r="O53" s="57"/>
      <c r="P53" s="58"/>
      <c r="Q53" s="104"/>
      <c r="R53" s="59"/>
      <c r="S53" s="60"/>
      <c r="T53" s="61"/>
      <c r="U53" s="63"/>
      <c r="V53" s="3"/>
      <c r="W53" s="3"/>
      <c r="X53" s="3"/>
      <c r="Y53" s="3"/>
      <c r="Z53" s="3"/>
    </row>
    <row r="54" spans="1:26" s="5" customFormat="1" ht="11.25" customHeight="1">
      <c r="A54" s="63" t="s">
        <v>632</v>
      </c>
      <c r="B54" s="63" t="s">
        <v>266</v>
      </c>
      <c r="C54" s="63" t="s">
        <v>253</v>
      </c>
      <c r="D54" s="56">
        <v>10.98</v>
      </c>
      <c r="E54" s="63">
        <v>8</v>
      </c>
      <c r="F54" s="167" t="s">
        <v>73</v>
      </c>
      <c r="G54" s="58" t="s">
        <v>719</v>
      </c>
      <c r="H54" s="104">
        <v>220</v>
      </c>
      <c r="I54" s="59" t="s">
        <v>573</v>
      </c>
      <c r="J54" s="60">
        <v>4</v>
      </c>
      <c r="K54" s="10">
        <f t="shared" si="3"/>
        <v>76.3088803088803</v>
      </c>
      <c r="L54" s="83" t="s">
        <v>9</v>
      </c>
      <c r="M54" s="56">
        <v>10.98</v>
      </c>
      <c r="N54" s="55">
        <v>8</v>
      </c>
      <c r="O54" s="57" t="s">
        <v>105</v>
      </c>
      <c r="P54" s="58">
        <v>43549</v>
      </c>
      <c r="Q54" s="104">
        <v>221</v>
      </c>
      <c r="R54" s="59" t="s">
        <v>739</v>
      </c>
      <c r="S54" s="60">
        <v>4</v>
      </c>
      <c r="T54" s="61">
        <f aca="true" t="shared" si="5" ref="T54:T64">SUM(M54*3600)/(N54*60+O54)</f>
        <v>79.37349397590361</v>
      </c>
      <c r="U54" s="63" t="s">
        <v>740</v>
      </c>
      <c r="V54" s="3"/>
      <c r="W54" s="3"/>
      <c r="X54" s="3"/>
      <c r="Y54" s="3"/>
      <c r="Z54" s="3"/>
    </row>
    <row r="55" spans="1:26" s="5" customFormat="1" ht="11.25" customHeight="1">
      <c r="A55" s="63" t="s">
        <v>632</v>
      </c>
      <c r="B55" s="63" t="s">
        <v>266</v>
      </c>
      <c r="C55" s="63" t="s">
        <v>57</v>
      </c>
      <c r="D55" s="56">
        <v>10.98</v>
      </c>
      <c r="E55" s="63">
        <v>9</v>
      </c>
      <c r="F55" s="167" t="s">
        <v>67</v>
      </c>
      <c r="G55" s="58">
        <v>31927</v>
      </c>
      <c r="H55" s="104" t="s">
        <v>57</v>
      </c>
      <c r="I55" s="59" t="s">
        <v>57</v>
      </c>
      <c r="J55" s="60"/>
      <c r="K55" s="10">
        <f t="shared" si="3"/>
        <v>72.52844036697248</v>
      </c>
      <c r="L55" s="83" t="s">
        <v>11</v>
      </c>
      <c r="M55" s="56">
        <v>10.98</v>
      </c>
      <c r="N55" s="55">
        <v>9</v>
      </c>
      <c r="O55" s="57" t="s">
        <v>105</v>
      </c>
      <c r="P55" s="58">
        <v>40754</v>
      </c>
      <c r="Q55" s="104" t="s">
        <v>57</v>
      </c>
      <c r="R55" s="59" t="s">
        <v>669</v>
      </c>
      <c r="S55" s="60"/>
      <c r="T55" s="61">
        <f t="shared" si="5"/>
        <v>70.83870967741936</v>
      </c>
      <c r="U55" s="63" t="s">
        <v>9</v>
      </c>
      <c r="V55" s="3"/>
      <c r="W55" s="3"/>
      <c r="X55" s="3"/>
      <c r="Y55" s="3"/>
      <c r="Z55" s="3"/>
    </row>
    <row r="56" spans="1:26" s="5" customFormat="1" ht="11.25" customHeight="1">
      <c r="A56" s="63" t="s">
        <v>632</v>
      </c>
      <c r="B56" s="63" t="s">
        <v>267</v>
      </c>
      <c r="C56" s="63" t="s">
        <v>253</v>
      </c>
      <c r="D56" s="56">
        <v>23.88</v>
      </c>
      <c r="E56" s="63">
        <v>21</v>
      </c>
      <c r="F56" s="167" t="s">
        <v>159</v>
      </c>
      <c r="G56" s="58">
        <v>37819</v>
      </c>
      <c r="H56" s="104">
        <v>221</v>
      </c>
      <c r="I56" s="59" t="s">
        <v>355</v>
      </c>
      <c r="J56" s="60">
        <v>5</v>
      </c>
      <c r="K56" s="10">
        <f t="shared" si="3"/>
        <v>67.53181461115476</v>
      </c>
      <c r="L56" s="83" t="s">
        <v>9</v>
      </c>
      <c r="M56" s="56">
        <v>23.88</v>
      </c>
      <c r="N56" s="55">
        <v>15</v>
      </c>
      <c r="O56" s="57" t="s">
        <v>100</v>
      </c>
      <c r="P56" s="58">
        <v>44999</v>
      </c>
      <c r="Q56" s="104">
        <v>220</v>
      </c>
      <c r="R56" s="59" t="s">
        <v>773</v>
      </c>
      <c r="S56" s="60">
        <v>8</v>
      </c>
      <c r="T56" s="61">
        <f>SUM(M56*3600)/(N56*60+O56)</f>
        <v>89.92468619246861</v>
      </c>
      <c r="U56" s="63" t="s">
        <v>725</v>
      </c>
      <c r="V56" s="3"/>
      <c r="W56" s="3"/>
      <c r="X56" s="3"/>
      <c r="Y56" s="3"/>
      <c r="Z56" s="3"/>
    </row>
    <row r="57" spans="1:26" s="5" customFormat="1" ht="11.25" customHeight="1">
      <c r="A57" s="63" t="s">
        <v>632</v>
      </c>
      <c r="B57" s="63" t="s">
        <v>267</v>
      </c>
      <c r="C57" s="63" t="s">
        <v>57</v>
      </c>
      <c r="D57" s="56">
        <v>23.88</v>
      </c>
      <c r="E57" s="63">
        <v>18</v>
      </c>
      <c r="F57" s="167" t="s">
        <v>107</v>
      </c>
      <c r="G57" s="58">
        <v>32486</v>
      </c>
      <c r="H57" s="104" t="s">
        <v>57</v>
      </c>
      <c r="I57" s="59" t="s">
        <v>57</v>
      </c>
      <c r="J57" s="60"/>
      <c r="K57" s="10">
        <f t="shared" si="3"/>
        <v>77.94016319129646</v>
      </c>
      <c r="L57" s="83" t="s">
        <v>26</v>
      </c>
      <c r="M57" s="56">
        <v>23.88</v>
      </c>
      <c r="N57" s="55">
        <v>17</v>
      </c>
      <c r="O57" s="57" t="s">
        <v>159</v>
      </c>
      <c r="P57" s="58">
        <v>41444</v>
      </c>
      <c r="Q57" s="104" t="s">
        <v>57</v>
      </c>
      <c r="R57" s="59" t="s">
        <v>661</v>
      </c>
      <c r="S57" s="60">
        <v>9</v>
      </c>
      <c r="T57" s="61">
        <f>SUM(M57*3600)/(N57*60+O57)</f>
        <v>83.2216844143272</v>
      </c>
      <c r="U57" s="63" t="s">
        <v>14</v>
      </c>
      <c r="V57" s="3"/>
      <c r="W57" s="3"/>
      <c r="X57" s="3"/>
      <c r="Y57" s="3"/>
      <c r="Z57" s="3"/>
    </row>
    <row r="58" spans="1:26" s="5" customFormat="1" ht="11.25" customHeight="1">
      <c r="A58" s="63" t="s">
        <v>632</v>
      </c>
      <c r="B58" s="63" t="s">
        <v>265</v>
      </c>
      <c r="C58" s="63" t="s">
        <v>253</v>
      </c>
      <c r="D58" s="56">
        <v>6.3</v>
      </c>
      <c r="E58" s="63">
        <v>6</v>
      </c>
      <c r="F58" s="167" t="s">
        <v>93</v>
      </c>
      <c r="G58" s="58" t="s">
        <v>453</v>
      </c>
      <c r="H58" s="104">
        <v>158</v>
      </c>
      <c r="I58" s="59" t="s">
        <v>454</v>
      </c>
      <c r="J58" s="60">
        <v>2</v>
      </c>
      <c r="K58" s="10">
        <f t="shared" si="3"/>
        <v>54.65060240963855</v>
      </c>
      <c r="L58" s="83" t="s">
        <v>27</v>
      </c>
      <c r="M58" s="56">
        <v>6.3</v>
      </c>
      <c r="N58" s="55">
        <v>7</v>
      </c>
      <c r="O58" s="57" t="s">
        <v>111</v>
      </c>
      <c r="P58" s="58">
        <v>40383</v>
      </c>
      <c r="Q58" s="104">
        <v>170</v>
      </c>
      <c r="R58" s="59" t="s">
        <v>671</v>
      </c>
      <c r="S58" s="60">
        <v>2</v>
      </c>
      <c r="T58" s="61">
        <f t="shared" si="5"/>
        <v>49.84615384615385</v>
      </c>
      <c r="U58" s="63" t="s">
        <v>670</v>
      </c>
      <c r="V58" s="3"/>
      <c r="W58" s="3"/>
      <c r="X58" s="3"/>
      <c r="Y58" s="3"/>
      <c r="Z58" s="3"/>
    </row>
    <row r="59" spans="1:26" s="5" customFormat="1" ht="11.25" customHeight="1">
      <c r="A59" s="63" t="s">
        <v>279</v>
      </c>
      <c r="B59" s="63" t="s">
        <v>83</v>
      </c>
      <c r="C59" s="63" t="s">
        <v>253</v>
      </c>
      <c r="D59" s="56">
        <v>33.31</v>
      </c>
      <c r="E59" s="63">
        <v>24</v>
      </c>
      <c r="F59" s="167" t="s">
        <v>104</v>
      </c>
      <c r="G59" s="58">
        <v>37860</v>
      </c>
      <c r="H59" s="104">
        <v>220</v>
      </c>
      <c r="I59" s="59" t="s">
        <v>362</v>
      </c>
      <c r="J59" s="60">
        <v>4</v>
      </c>
      <c r="K59" s="10">
        <f aca="true" t="shared" si="6" ref="K59:K67">IF(E59="","",SUM(D59*3600)/(E59*60+F59))</f>
        <v>81.07910750507101</v>
      </c>
      <c r="L59" s="83" t="s">
        <v>12</v>
      </c>
      <c r="M59" s="56">
        <v>33.31</v>
      </c>
      <c r="N59" s="55">
        <v>26</v>
      </c>
      <c r="O59" s="57" t="s">
        <v>107</v>
      </c>
      <c r="P59" s="58">
        <v>43250</v>
      </c>
      <c r="Q59" s="104">
        <v>220</v>
      </c>
      <c r="R59" s="59" t="s">
        <v>654</v>
      </c>
      <c r="S59" s="60">
        <v>4</v>
      </c>
      <c r="T59" s="61">
        <f t="shared" si="5"/>
        <v>75.7523689197726</v>
      </c>
      <c r="U59" s="63" t="s">
        <v>1</v>
      </c>
      <c r="V59" s="3"/>
      <c r="W59" s="3"/>
      <c r="X59" s="3"/>
      <c r="Y59" s="3"/>
      <c r="Z59" s="3"/>
    </row>
    <row r="60" spans="1:26" s="5" customFormat="1" ht="11.25" customHeight="1">
      <c r="A60" s="63" t="s">
        <v>279</v>
      </c>
      <c r="B60" s="63" t="s">
        <v>774</v>
      </c>
      <c r="C60" s="63" t="s">
        <v>253</v>
      </c>
      <c r="D60" s="56"/>
      <c r="E60" s="63"/>
      <c r="F60" s="167"/>
      <c r="G60" s="58"/>
      <c r="H60" s="104"/>
      <c r="I60" s="59"/>
      <c r="J60" s="60"/>
      <c r="K60" s="10"/>
      <c r="L60" s="83"/>
      <c r="M60" s="56">
        <v>12.76</v>
      </c>
      <c r="N60" s="55"/>
      <c r="O60" s="57"/>
      <c r="P60" s="58"/>
      <c r="Q60" s="104"/>
      <c r="R60" s="59"/>
      <c r="S60" s="60"/>
      <c r="T60" s="61" t="e">
        <f t="shared" si="5"/>
        <v>#DIV/0!</v>
      </c>
      <c r="U60" s="63"/>
      <c r="V60" s="3"/>
      <c r="W60" s="3"/>
      <c r="X60" s="3"/>
      <c r="Y60" s="3"/>
      <c r="Z60" s="3"/>
    </row>
    <row r="61" spans="1:26" s="5" customFormat="1" ht="11.25" customHeight="1">
      <c r="A61" s="63" t="s">
        <v>279</v>
      </c>
      <c r="B61" s="63" t="s">
        <v>774</v>
      </c>
      <c r="C61" s="63" t="s">
        <v>778</v>
      </c>
      <c r="D61" s="56"/>
      <c r="E61" s="63"/>
      <c r="F61" s="167"/>
      <c r="G61" s="58"/>
      <c r="H61" s="104"/>
      <c r="I61" s="59"/>
      <c r="J61" s="60"/>
      <c r="K61" s="10"/>
      <c r="L61" s="83"/>
      <c r="M61" s="56">
        <v>12.76</v>
      </c>
      <c r="N61" s="55">
        <v>11</v>
      </c>
      <c r="O61" s="57" t="s">
        <v>124</v>
      </c>
      <c r="P61" s="58">
        <v>45094</v>
      </c>
      <c r="Q61" s="104" t="s">
        <v>778</v>
      </c>
      <c r="R61" s="59" t="s">
        <v>781</v>
      </c>
      <c r="S61" s="60">
        <v>5</v>
      </c>
      <c r="T61" s="61">
        <f t="shared" si="5"/>
        <v>64.42636746143057</v>
      </c>
      <c r="U61" s="63" t="s">
        <v>786</v>
      </c>
      <c r="V61" s="3"/>
      <c r="W61" s="3"/>
      <c r="X61" s="3"/>
      <c r="Y61" s="3"/>
      <c r="Z61" s="3"/>
    </row>
    <row r="62" spans="1:26" s="5" customFormat="1" ht="11.25" customHeight="1">
      <c r="A62" s="63" t="s">
        <v>279</v>
      </c>
      <c r="B62" s="63" t="s">
        <v>269</v>
      </c>
      <c r="C62" s="63" t="s">
        <v>253</v>
      </c>
      <c r="D62" s="56">
        <v>6.58</v>
      </c>
      <c r="E62" s="63">
        <v>7</v>
      </c>
      <c r="F62" s="167" t="s">
        <v>87</v>
      </c>
      <c r="G62" s="58">
        <v>36746</v>
      </c>
      <c r="H62" s="104">
        <v>158</v>
      </c>
      <c r="I62" s="59" t="s">
        <v>285</v>
      </c>
      <c r="J62" s="60">
        <v>2</v>
      </c>
      <c r="K62" s="10">
        <f t="shared" si="6"/>
        <v>53.958997722095674</v>
      </c>
      <c r="L62" s="83" t="s">
        <v>16</v>
      </c>
      <c r="M62" s="56">
        <v>6.58</v>
      </c>
      <c r="N62" s="55">
        <v>7</v>
      </c>
      <c r="O62" s="57" t="s">
        <v>110</v>
      </c>
      <c r="P62" s="58">
        <v>40006</v>
      </c>
      <c r="Q62" s="104">
        <v>220</v>
      </c>
      <c r="R62" s="59" t="s">
        <v>345</v>
      </c>
      <c r="S62" s="60">
        <v>4</v>
      </c>
      <c r="T62" s="61">
        <f t="shared" si="5"/>
        <v>51.16198704103672</v>
      </c>
      <c r="U62" s="63" t="s">
        <v>2</v>
      </c>
      <c r="V62" s="3"/>
      <c r="W62" s="3"/>
      <c r="X62" s="3"/>
      <c r="Y62" s="3"/>
      <c r="Z62" s="3"/>
    </row>
    <row r="63" spans="1:26" s="5" customFormat="1" ht="11.25" customHeight="1">
      <c r="A63" s="63" t="s">
        <v>279</v>
      </c>
      <c r="B63" s="63" t="s">
        <v>269</v>
      </c>
      <c r="C63" s="63" t="s">
        <v>57</v>
      </c>
      <c r="D63" s="56">
        <v>6.58</v>
      </c>
      <c r="E63" s="63">
        <v>6</v>
      </c>
      <c r="F63" s="167" t="s">
        <v>112</v>
      </c>
      <c r="G63" s="58">
        <v>34135</v>
      </c>
      <c r="H63" s="104" t="s">
        <v>57</v>
      </c>
      <c r="I63" s="59" t="s">
        <v>57</v>
      </c>
      <c r="J63" s="60">
        <v>9</v>
      </c>
      <c r="K63" s="10">
        <f t="shared" si="6"/>
        <v>58.48888888888889</v>
      </c>
      <c r="L63" s="83" t="s">
        <v>1</v>
      </c>
      <c r="M63" s="56">
        <v>6.58</v>
      </c>
      <c r="N63" s="55">
        <v>8</v>
      </c>
      <c r="O63" s="57" t="s">
        <v>66</v>
      </c>
      <c r="P63" s="58">
        <v>40227</v>
      </c>
      <c r="Q63" s="104" t="s">
        <v>57</v>
      </c>
      <c r="R63" s="59" t="s">
        <v>662</v>
      </c>
      <c r="S63" s="60">
        <v>9</v>
      </c>
      <c r="T63" s="61">
        <f t="shared" si="5"/>
        <v>48.540983606557376</v>
      </c>
      <c r="U63" s="63" t="s">
        <v>35</v>
      </c>
      <c r="V63" s="3"/>
      <c r="W63" s="3"/>
      <c r="X63" s="3"/>
      <c r="Y63" s="3"/>
      <c r="Z63" s="3"/>
    </row>
    <row r="64" spans="1:26" s="5" customFormat="1" ht="11.25" customHeight="1">
      <c r="A64" s="63" t="s">
        <v>279</v>
      </c>
      <c r="B64" s="63" t="s">
        <v>85</v>
      </c>
      <c r="C64" s="63" t="s">
        <v>253</v>
      </c>
      <c r="D64" s="56">
        <v>44.5</v>
      </c>
      <c r="E64" s="63">
        <v>39</v>
      </c>
      <c r="F64" s="167" t="s">
        <v>77</v>
      </c>
      <c r="G64" s="58">
        <v>36939</v>
      </c>
      <c r="H64" s="104">
        <v>170</v>
      </c>
      <c r="I64" s="59" t="s">
        <v>287</v>
      </c>
      <c r="J64" s="60">
        <v>3</v>
      </c>
      <c r="K64" s="10">
        <f t="shared" si="6"/>
        <v>67.62346981848881</v>
      </c>
      <c r="L64" s="83" t="s">
        <v>27</v>
      </c>
      <c r="M64" s="56">
        <v>44.5</v>
      </c>
      <c r="N64" s="55">
        <v>41</v>
      </c>
      <c r="O64" s="57" t="s">
        <v>117</v>
      </c>
      <c r="P64" s="58">
        <v>44342</v>
      </c>
      <c r="Q64" s="104">
        <v>170</v>
      </c>
      <c r="R64" s="59" t="s">
        <v>718</v>
      </c>
      <c r="S64" s="60">
        <v>3</v>
      </c>
      <c r="T64" s="61">
        <f t="shared" si="5"/>
        <v>65.04263093788063</v>
      </c>
      <c r="U64" s="63" t="s">
        <v>764</v>
      </c>
      <c r="V64" s="3"/>
      <c r="W64" s="3"/>
      <c r="X64" s="3"/>
      <c r="Y64" s="3"/>
      <c r="Z64" s="3"/>
    </row>
    <row r="65" spans="1:26" s="5" customFormat="1" ht="11.25" customHeight="1">
      <c r="A65" s="63" t="s">
        <v>279</v>
      </c>
      <c r="B65" s="63" t="s">
        <v>85</v>
      </c>
      <c r="C65" s="63" t="s">
        <v>57</v>
      </c>
      <c r="D65" s="56">
        <v>44.5</v>
      </c>
      <c r="E65" s="63">
        <v>37</v>
      </c>
      <c r="F65" s="167" t="s">
        <v>129</v>
      </c>
      <c r="G65" s="58">
        <v>31059</v>
      </c>
      <c r="H65" s="104" t="s">
        <v>57</v>
      </c>
      <c r="I65" s="59" t="s">
        <v>57</v>
      </c>
      <c r="J65" s="60"/>
      <c r="K65" s="10">
        <f t="shared" si="6"/>
        <v>70.5105633802817</v>
      </c>
      <c r="L65" s="83" t="s">
        <v>6</v>
      </c>
      <c r="M65" s="56"/>
      <c r="N65" s="55"/>
      <c r="O65" s="57"/>
      <c r="P65" s="58"/>
      <c r="Q65" s="104"/>
      <c r="R65" s="59"/>
      <c r="S65" s="60"/>
      <c r="T65" s="61"/>
      <c r="U65" s="63"/>
      <c r="V65" s="3"/>
      <c r="W65" s="3"/>
      <c r="X65" s="3"/>
      <c r="Y65" s="3"/>
      <c r="Z65" s="3"/>
    </row>
    <row r="66" spans="1:26" s="5" customFormat="1" ht="11.25" customHeight="1">
      <c r="A66" s="63" t="s">
        <v>279</v>
      </c>
      <c r="B66" s="63" t="s">
        <v>304</v>
      </c>
      <c r="C66" s="63" t="s">
        <v>253</v>
      </c>
      <c r="D66" s="56">
        <v>9.19</v>
      </c>
      <c r="E66" s="63">
        <v>9</v>
      </c>
      <c r="F66" s="167" t="s">
        <v>95</v>
      </c>
      <c r="G66" s="58">
        <v>37680</v>
      </c>
      <c r="H66" s="104">
        <v>180</v>
      </c>
      <c r="I66" s="59" t="s">
        <v>352</v>
      </c>
      <c r="J66" s="60">
        <v>5</v>
      </c>
      <c r="K66" s="10">
        <f t="shared" si="6"/>
        <v>55.23205342237062</v>
      </c>
      <c r="L66" s="83" t="s">
        <v>40</v>
      </c>
      <c r="M66" s="56">
        <v>9.19</v>
      </c>
      <c r="N66" s="55">
        <v>10</v>
      </c>
      <c r="O66" s="57" t="s">
        <v>81</v>
      </c>
      <c r="P66" s="58">
        <v>41531</v>
      </c>
      <c r="Q66" s="104">
        <v>150</v>
      </c>
      <c r="R66" s="59" t="s">
        <v>672</v>
      </c>
      <c r="S66" s="60">
        <v>2</v>
      </c>
      <c r="T66" s="61">
        <f>SUM(M66*3600)/(N66*60+O66)</f>
        <v>51.134466769706336</v>
      </c>
      <c r="U66" s="63" t="s">
        <v>16</v>
      </c>
      <c r="V66" s="3"/>
      <c r="W66" s="3"/>
      <c r="X66" s="3"/>
      <c r="Y66" s="3"/>
      <c r="Z66" s="3"/>
    </row>
    <row r="67" spans="1:26" s="5" customFormat="1" ht="11.25" customHeight="1">
      <c r="A67" s="63" t="s">
        <v>279</v>
      </c>
      <c r="B67" s="63" t="s">
        <v>304</v>
      </c>
      <c r="C67" s="63" t="s">
        <v>57</v>
      </c>
      <c r="D67" s="56">
        <v>9.19</v>
      </c>
      <c r="E67" s="63">
        <v>9</v>
      </c>
      <c r="F67" s="167" t="s">
        <v>73</v>
      </c>
      <c r="G67" s="58">
        <v>31587</v>
      </c>
      <c r="H67" s="104" t="s">
        <v>57</v>
      </c>
      <c r="I67" s="59" t="s">
        <v>57</v>
      </c>
      <c r="J67" s="60"/>
      <c r="K67" s="10">
        <f t="shared" si="6"/>
        <v>57.238754325259514</v>
      </c>
      <c r="L67" s="83" t="s">
        <v>3</v>
      </c>
      <c r="M67" s="56">
        <v>9.19</v>
      </c>
      <c r="N67" s="55">
        <v>10</v>
      </c>
      <c r="O67" s="57" t="s">
        <v>76</v>
      </c>
      <c r="P67" s="58">
        <v>39983</v>
      </c>
      <c r="Q67" s="104" t="s">
        <v>57</v>
      </c>
      <c r="R67" s="59" t="s">
        <v>673</v>
      </c>
      <c r="S67" s="60">
        <v>10</v>
      </c>
      <c r="T67" s="61">
        <f>SUM(M67*3600)/(N67*60+O67)</f>
        <v>50.89846153846154</v>
      </c>
      <c r="U67" s="63" t="s">
        <v>674</v>
      </c>
      <c r="V67" s="3"/>
      <c r="W67" s="3"/>
      <c r="X67" s="3"/>
      <c r="Y67" s="3"/>
      <c r="Z67" s="3"/>
    </row>
    <row r="68" spans="1:26" s="5" customFormat="1" ht="11.25" customHeight="1">
      <c r="A68" s="63" t="s">
        <v>306</v>
      </c>
      <c r="B68" s="63" t="s">
        <v>305</v>
      </c>
      <c r="C68" s="63" t="s">
        <v>253</v>
      </c>
      <c r="D68" s="6">
        <v>19.9</v>
      </c>
      <c r="E68" s="5">
        <v>14</v>
      </c>
      <c r="F68" s="5" t="s">
        <v>63</v>
      </c>
      <c r="G68" s="5">
        <v>39931</v>
      </c>
      <c r="H68" s="5">
        <v>220</v>
      </c>
      <c r="I68" s="5" t="s">
        <v>531</v>
      </c>
      <c r="J68" s="5">
        <v>4</v>
      </c>
      <c r="K68" s="14">
        <v>81.31668558456299</v>
      </c>
      <c r="L68" s="5" t="s">
        <v>20</v>
      </c>
      <c r="M68" s="76">
        <v>19.9</v>
      </c>
      <c r="N68" s="99">
        <v>14</v>
      </c>
      <c r="O68" s="104" t="s">
        <v>110</v>
      </c>
      <c r="P68" s="84">
        <v>39628</v>
      </c>
      <c r="Q68" s="104">
        <v>220</v>
      </c>
      <c r="R68" s="107" t="s">
        <v>753</v>
      </c>
      <c r="S68" s="99">
        <v>8</v>
      </c>
      <c r="T68" s="61">
        <v>81.13250283125709</v>
      </c>
      <c r="U68" s="11" t="s">
        <v>16</v>
      </c>
      <c r="V68" s="3"/>
      <c r="W68" s="3"/>
      <c r="X68" s="3"/>
      <c r="Y68" s="3"/>
      <c r="Z68" s="3"/>
    </row>
    <row r="69" spans="1:26" s="5" customFormat="1" ht="11.25" customHeight="1">
      <c r="A69" s="63" t="s">
        <v>306</v>
      </c>
      <c r="B69" s="63" t="s">
        <v>268</v>
      </c>
      <c r="C69" s="63" t="s">
        <v>253</v>
      </c>
      <c r="D69" s="5">
        <v>28.54</v>
      </c>
      <c r="E69" s="97">
        <v>24</v>
      </c>
      <c r="F69" s="102" t="s">
        <v>67</v>
      </c>
      <c r="G69" s="98">
        <v>37811</v>
      </c>
      <c r="H69" s="98">
        <v>222</v>
      </c>
      <c r="I69" s="6" t="s">
        <v>356</v>
      </c>
      <c r="J69" s="97">
        <v>4</v>
      </c>
      <c r="K69" s="10">
        <v>71.10311418685122</v>
      </c>
      <c r="L69" s="6" t="s">
        <v>358</v>
      </c>
      <c r="M69" s="6">
        <v>28.54</v>
      </c>
      <c r="N69" s="5">
        <v>25</v>
      </c>
      <c r="O69" s="5" t="s">
        <v>91</v>
      </c>
      <c r="P69" s="84">
        <v>40306</v>
      </c>
      <c r="Q69" s="3">
        <v>220</v>
      </c>
      <c r="R69" s="5" t="s">
        <v>653</v>
      </c>
      <c r="S69" s="5">
        <v>4</v>
      </c>
      <c r="T69" s="5">
        <v>68.45036642238507</v>
      </c>
      <c r="U69" s="5" t="s">
        <v>20</v>
      </c>
      <c r="V69" s="3"/>
      <c r="W69" s="3"/>
      <c r="X69" s="3"/>
      <c r="Y69" s="3"/>
      <c r="Z69" s="3"/>
    </row>
    <row r="70" spans="1:26" s="5" customFormat="1" ht="11.25" customHeight="1">
      <c r="A70" s="63" t="s">
        <v>306</v>
      </c>
      <c r="B70" s="63" t="s">
        <v>308</v>
      </c>
      <c r="C70" s="63" t="s">
        <v>253</v>
      </c>
      <c r="D70" s="5">
        <v>9.66</v>
      </c>
      <c r="E70" s="97">
        <v>9</v>
      </c>
      <c r="F70" s="102" t="s">
        <v>59</v>
      </c>
      <c r="G70" s="98">
        <v>37585</v>
      </c>
      <c r="H70" s="98">
        <v>220</v>
      </c>
      <c r="I70" s="6" t="s">
        <v>654</v>
      </c>
      <c r="J70" s="97">
        <v>4</v>
      </c>
      <c r="K70" s="10">
        <v>58.54545454545455</v>
      </c>
      <c r="L70" s="6" t="s">
        <v>5</v>
      </c>
      <c r="M70" s="10">
        <v>9.66</v>
      </c>
      <c r="N70" s="5">
        <v>9</v>
      </c>
      <c r="O70" s="14" t="s">
        <v>104</v>
      </c>
      <c r="P70" s="14">
        <v>39977</v>
      </c>
      <c r="Q70" s="3">
        <v>220</v>
      </c>
      <c r="R70" s="14" t="s">
        <v>363</v>
      </c>
      <c r="S70" s="14">
        <v>4</v>
      </c>
      <c r="T70" s="14">
        <v>60.06217616580311</v>
      </c>
      <c r="U70" s="14" t="s">
        <v>5</v>
      </c>
      <c r="V70" s="3"/>
      <c r="W70" s="3"/>
      <c r="X70" s="3"/>
      <c r="Y70" s="3"/>
      <c r="Z70" s="3"/>
    </row>
    <row r="71" spans="1:26" s="5" customFormat="1" ht="11.25" customHeight="1">
      <c r="A71" s="63" t="s">
        <v>85</v>
      </c>
      <c r="B71" s="63" t="s">
        <v>279</v>
      </c>
      <c r="C71" s="63" t="s">
        <v>253</v>
      </c>
      <c r="D71" s="56">
        <v>44.5</v>
      </c>
      <c r="E71" s="63">
        <v>39</v>
      </c>
      <c r="F71" s="167" t="s">
        <v>101</v>
      </c>
      <c r="G71" s="58">
        <v>36750</v>
      </c>
      <c r="H71" s="104">
        <v>158</v>
      </c>
      <c r="I71" s="59" t="s">
        <v>286</v>
      </c>
      <c r="J71" s="60">
        <v>2</v>
      </c>
      <c r="K71" s="10">
        <f>IF(E71="","",SUM(D71*3600)/(E71*60+F71))</f>
        <v>67.2544080604534</v>
      </c>
      <c r="L71" s="83" t="s">
        <v>16</v>
      </c>
      <c r="M71" s="56">
        <v>44.5</v>
      </c>
      <c r="N71" s="55">
        <v>40</v>
      </c>
      <c r="O71" s="57" t="s">
        <v>56</v>
      </c>
      <c r="P71" s="58">
        <v>39613</v>
      </c>
      <c r="Q71" s="104">
        <v>170</v>
      </c>
      <c r="R71" s="59" t="s">
        <v>675</v>
      </c>
      <c r="S71" s="60">
        <v>3</v>
      </c>
      <c r="T71" s="61">
        <f>SUM(M71*3600)/(N71*60+O71)</f>
        <v>66.58354114713217</v>
      </c>
      <c r="U71" s="63" t="s">
        <v>2</v>
      </c>
      <c r="V71" s="3"/>
      <c r="W71" s="3"/>
      <c r="X71" s="3"/>
      <c r="Y71" s="3"/>
      <c r="Z71" s="3"/>
    </row>
    <row r="72" spans="1:26" s="5" customFormat="1" ht="11.25" customHeight="1">
      <c r="A72" s="63" t="s">
        <v>85</v>
      </c>
      <c r="B72" s="63" t="s">
        <v>279</v>
      </c>
      <c r="C72" s="63" t="s">
        <v>57</v>
      </c>
      <c r="D72" s="56">
        <v>44.5</v>
      </c>
      <c r="E72" s="63">
        <v>38</v>
      </c>
      <c r="F72" s="167" t="s">
        <v>101</v>
      </c>
      <c r="G72" s="58">
        <v>30520</v>
      </c>
      <c r="H72" s="104" t="s">
        <v>57</v>
      </c>
      <c r="I72" s="59" t="s">
        <v>57</v>
      </c>
      <c r="J72" s="60"/>
      <c r="K72" s="10">
        <f>IF(E72="","",SUM(D72*3600)/(E72*60+F72))</f>
        <v>68.9922480620155</v>
      </c>
      <c r="L72" s="63" t="s">
        <v>24</v>
      </c>
      <c r="M72" s="56">
        <v>44.5</v>
      </c>
      <c r="N72" s="55"/>
      <c r="O72" s="57"/>
      <c r="P72" s="58"/>
      <c r="Q72" s="104"/>
      <c r="R72" s="59"/>
      <c r="S72" s="60"/>
      <c r="T72" s="61"/>
      <c r="U72" s="63"/>
      <c r="V72" s="3"/>
      <c r="W72" s="3"/>
      <c r="X72" s="3"/>
      <c r="Y72" s="3"/>
      <c r="Z72" s="3"/>
    </row>
    <row r="73" spans="1:26" s="5" customFormat="1" ht="11.25" customHeight="1">
      <c r="A73" s="63" t="s">
        <v>295</v>
      </c>
      <c r="B73" s="63" t="s">
        <v>305</v>
      </c>
      <c r="C73" s="63" t="s">
        <v>253</v>
      </c>
      <c r="D73" s="5">
        <v>22.66</v>
      </c>
      <c r="E73" s="5">
        <v>16</v>
      </c>
      <c r="F73" s="103" t="s">
        <v>113</v>
      </c>
      <c r="G73" s="6" t="s">
        <v>513</v>
      </c>
      <c r="H73" s="5">
        <v>220</v>
      </c>
      <c r="I73" s="5" t="s">
        <v>653</v>
      </c>
      <c r="J73" s="60">
        <v>4</v>
      </c>
      <c r="K73" s="14">
        <v>83.07128309572302</v>
      </c>
      <c r="L73" s="5" t="s">
        <v>12</v>
      </c>
      <c r="M73" s="85">
        <v>22.66</v>
      </c>
      <c r="N73" s="5">
        <v>16</v>
      </c>
      <c r="O73" s="5" t="s">
        <v>116</v>
      </c>
      <c r="P73" s="109">
        <v>39931</v>
      </c>
      <c r="Q73" s="3">
        <v>220</v>
      </c>
      <c r="R73" s="5" t="s">
        <v>531</v>
      </c>
      <c r="S73" s="5">
        <v>4</v>
      </c>
      <c r="T73" s="14">
        <v>83.2408163265306</v>
      </c>
      <c r="U73" s="5" t="s">
        <v>20</v>
      </c>
      <c r="V73" s="3"/>
      <c r="W73" s="3"/>
      <c r="X73" s="3"/>
      <c r="Y73" s="3"/>
      <c r="Z73" s="3"/>
    </row>
    <row r="74" spans="1:26" s="5" customFormat="1" ht="11.25" customHeight="1">
      <c r="A74" s="63" t="s">
        <v>267</v>
      </c>
      <c r="B74" s="63" t="s">
        <v>268</v>
      </c>
      <c r="C74" s="63" t="s">
        <v>253</v>
      </c>
      <c r="D74" s="56">
        <v>17.3</v>
      </c>
      <c r="E74" s="63">
        <v>15</v>
      </c>
      <c r="F74" s="167" t="s">
        <v>111</v>
      </c>
      <c r="G74" s="58" t="s">
        <v>422</v>
      </c>
      <c r="H74" s="104">
        <v>220</v>
      </c>
      <c r="I74" s="59" t="s">
        <v>315</v>
      </c>
      <c r="J74" s="60">
        <v>8</v>
      </c>
      <c r="K74" s="10">
        <f aca="true" t="shared" si="7" ref="K74:K80">IF(E74="","",SUM(D74*3600)/(E74*60+F74))</f>
        <v>66.6096256684492</v>
      </c>
      <c r="L74" s="63" t="s">
        <v>334</v>
      </c>
      <c r="M74" s="56">
        <v>17.3</v>
      </c>
      <c r="N74" s="55">
        <v>14</v>
      </c>
      <c r="O74" s="57" t="s">
        <v>100</v>
      </c>
      <c r="P74" s="58">
        <v>42588</v>
      </c>
      <c r="Q74" s="104">
        <v>221</v>
      </c>
      <c r="R74" s="59" t="s">
        <v>586</v>
      </c>
      <c r="S74" s="60">
        <v>5</v>
      </c>
      <c r="T74" s="61">
        <f aca="true" t="shared" si="8" ref="T74:T80">SUM(M74*3600)/(N74*60+O74)</f>
        <v>69.50892857142857</v>
      </c>
      <c r="U74" s="63" t="s">
        <v>35</v>
      </c>
      <c r="V74" s="3"/>
      <c r="W74" s="3"/>
      <c r="X74" s="3"/>
      <c r="Y74" s="3"/>
      <c r="Z74" s="3"/>
    </row>
    <row r="75" spans="1:26" s="5" customFormat="1" ht="11.25" customHeight="1">
      <c r="A75" s="63" t="s">
        <v>267</v>
      </c>
      <c r="B75" s="63" t="s">
        <v>268</v>
      </c>
      <c r="C75" s="63" t="s">
        <v>57</v>
      </c>
      <c r="D75" s="56">
        <v>17.3</v>
      </c>
      <c r="E75" s="63">
        <v>16</v>
      </c>
      <c r="F75" s="167" t="s">
        <v>111</v>
      </c>
      <c r="G75" s="58">
        <v>32850</v>
      </c>
      <c r="H75" s="104" t="s">
        <v>57</v>
      </c>
      <c r="I75" s="59" t="s">
        <v>57</v>
      </c>
      <c r="J75" s="60"/>
      <c r="K75" s="10">
        <f t="shared" si="7"/>
        <v>62.5929648241206</v>
      </c>
      <c r="L75" s="63" t="s">
        <v>31</v>
      </c>
      <c r="M75" s="56">
        <v>17.3</v>
      </c>
      <c r="N75" s="55">
        <v>16</v>
      </c>
      <c r="O75" s="57" t="s">
        <v>67</v>
      </c>
      <c r="P75" s="58">
        <v>42272</v>
      </c>
      <c r="Q75" s="104" t="s">
        <v>57</v>
      </c>
      <c r="R75" s="59" t="s">
        <v>720</v>
      </c>
      <c r="S75" s="60">
        <v>9</v>
      </c>
      <c r="T75" s="61">
        <f t="shared" si="8"/>
        <v>64.53886010362694</v>
      </c>
      <c r="U75" s="63" t="s">
        <v>1</v>
      </c>
      <c r="V75" s="3"/>
      <c r="W75" s="3"/>
      <c r="X75" s="3"/>
      <c r="Y75" s="3"/>
      <c r="Z75" s="3"/>
    </row>
    <row r="76" spans="1:26" s="5" customFormat="1" ht="11.25" customHeight="1">
      <c r="A76" s="63" t="s">
        <v>267</v>
      </c>
      <c r="B76" s="63" t="s">
        <v>633</v>
      </c>
      <c r="C76" s="63" t="s">
        <v>253</v>
      </c>
      <c r="D76" s="56">
        <v>12.875</v>
      </c>
      <c r="E76" s="63">
        <v>8</v>
      </c>
      <c r="F76" s="167" t="s">
        <v>108</v>
      </c>
      <c r="G76" s="58" t="s">
        <v>532</v>
      </c>
      <c r="H76" s="104" t="s">
        <v>57</v>
      </c>
      <c r="I76" s="59" t="s">
        <v>531</v>
      </c>
      <c r="J76" s="60">
        <v>4</v>
      </c>
      <c r="K76" s="10">
        <f t="shared" si="7"/>
        <v>90.35087719298245</v>
      </c>
      <c r="L76" s="83" t="s">
        <v>14</v>
      </c>
      <c r="M76" s="56">
        <v>12.875</v>
      </c>
      <c r="N76" s="55">
        <v>8</v>
      </c>
      <c r="O76" s="57" t="s">
        <v>110</v>
      </c>
      <c r="P76" s="58">
        <v>45006</v>
      </c>
      <c r="Q76" s="104">
        <v>220</v>
      </c>
      <c r="R76" s="59" t="s">
        <v>769</v>
      </c>
      <c r="S76" s="60">
        <v>8</v>
      </c>
      <c r="T76" s="61">
        <f t="shared" si="8"/>
        <v>88.62332695984703</v>
      </c>
      <c r="U76" s="63" t="s">
        <v>771</v>
      </c>
      <c r="V76" s="3"/>
      <c r="W76" s="3"/>
      <c r="X76" s="3"/>
      <c r="Y76" s="3"/>
      <c r="Z76" s="3"/>
    </row>
    <row r="77" spans="1:26" s="5" customFormat="1" ht="11.25" customHeight="1">
      <c r="A77" s="63" t="s">
        <v>267</v>
      </c>
      <c r="B77" s="63" t="s">
        <v>633</v>
      </c>
      <c r="C77" s="63" t="s">
        <v>57</v>
      </c>
      <c r="D77" s="56">
        <v>12.875</v>
      </c>
      <c r="E77" s="63">
        <v>9</v>
      </c>
      <c r="F77" s="167" t="s">
        <v>122</v>
      </c>
      <c r="G77" s="58">
        <v>31157</v>
      </c>
      <c r="H77" s="104" t="s">
        <v>57</v>
      </c>
      <c r="I77" s="59" t="s">
        <v>57</v>
      </c>
      <c r="J77" s="60"/>
      <c r="K77" s="10">
        <f t="shared" si="7"/>
        <v>78.8265306122449</v>
      </c>
      <c r="L77" s="83" t="s">
        <v>3</v>
      </c>
      <c r="M77" s="56">
        <v>12.875</v>
      </c>
      <c r="N77" s="55">
        <v>9</v>
      </c>
      <c r="O77" s="57" t="s">
        <v>75</v>
      </c>
      <c r="P77" s="58">
        <v>39786</v>
      </c>
      <c r="Q77" s="104" t="s">
        <v>57</v>
      </c>
      <c r="R77" s="59" t="s">
        <v>663</v>
      </c>
      <c r="S77" s="60">
        <v>8</v>
      </c>
      <c r="T77" s="61">
        <f t="shared" si="8"/>
        <v>81.8904593639576</v>
      </c>
      <c r="U77" s="63" t="s">
        <v>35</v>
      </c>
      <c r="V77" s="3"/>
      <c r="W77" s="3"/>
      <c r="X77" s="3"/>
      <c r="Y77" s="3"/>
      <c r="Z77" s="3"/>
    </row>
    <row r="78" spans="1:26" s="5" customFormat="1" ht="11.25" customHeight="1">
      <c r="A78" s="63" t="s">
        <v>267</v>
      </c>
      <c r="B78" s="63" t="s">
        <v>632</v>
      </c>
      <c r="C78" s="63" t="s">
        <v>253</v>
      </c>
      <c r="D78" s="56">
        <v>23.88</v>
      </c>
      <c r="E78" s="63">
        <v>19</v>
      </c>
      <c r="F78" s="167" t="s">
        <v>121</v>
      </c>
      <c r="G78" s="58">
        <v>37751</v>
      </c>
      <c r="H78" s="104">
        <v>220</v>
      </c>
      <c r="I78" s="59" t="s">
        <v>345</v>
      </c>
      <c r="J78" s="60">
        <v>4</v>
      </c>
      <c r="K78" s="10">
        <f t="shared" si="7"/>
        <v>73.6027397260274</v>
      </c>
      <c r="L78" s="83" t="s">
        <v>347</v>
      </c>
      <c r="M78" s="56">
        <v>23.88</v>
      </c>
      <c r="N78" s="55">
        <v>17</v>
      </c>
      <c r="O78" s="57" t="s">
        <v>126</v>
      </c>
      <c r="P78" s="58">
        <v>43690</v>
      </c>
      <c r="Q78" s="104">
        <v>221</v>
      </c>
      <c r="R78" s="59" t="s">
        <v>350</v>
      </c>
      <c r="S78" s="60">
        <v>5</v>
      </c>
      <c r="T78" s="61">
        <f t="shared" si="8"/>
        <v>83.54518950437318</v>
      </c>
      <c r="U78" s="63" t="s">
        <v>725</v>
      </c>
      <c r="V78" s="3"/>
      <c r="W78" s="3"/>
      <c r="X78" s="3"/>
      <c r="Y78" s="3"/>
      <c r="Z78" s="3"/>
    </row>
    <row r="79" spans="1:26" s="5" customFormat="1" ht="11.25" customHeight="1">
      <c r="A79" s="63" t="s">
        <v>267</v>
      </c>
      <c r="B79" s="63" t="s">
        <v>632</v>
      </c>
      <c r="C79" s="63" t="s">
        <v>57</v>
      </c>
      <c r="D79" s="56">
        <v>23.88</v>
      </c>
      <c r="E79" s="63">
        <v>18</v>
      </c>
      <c r="F79" s="167" t="s">
        <v>76</v>
      </c>
      <c r="G79" s="58">
        <v>32360</v>
      </c>
      <c r="H79" s="104" t="s">
        <v>57</v>
      </c>
      <c r="I79" s="59" t="s">
        <v>57</v>
      </c>
      <c r="J79" s="60"/>
      <c r="K79" s="10">
        <f t="shared" si="7"/>
        <v>76.0778761061947</v>
      </c>
      <c r="L79" s="83" t="s">
        <v>3</v>
      </c>
      <c r="M79" s="56">
        <v>23.88</v>
      </c>
      <c r="N79" s="55">
        <v>17</v>
      </c>
      <c r="O79" s="57" t="s">
        <v>107</v>
      </c>
      <c r="P79" s="58">
        <v>44398</v>
      </c>
      <c r="Q79" s="104" t="s">
        <v>57</v>
      </c>
      <c r="R79" s="59" t="s">
        <v>765</v>
      </c>
      <c r="S79" s="60">
        <v>9</v>
      </c>
      <c r="T79" s="61">
        <f t="shared" si="8"/>
        <v>82.42377756471716</v>
      </c>
      <c r="U79" s="63" t="s">
        <v>1</v>
      </c>
      <c r="V79" s="3"/>
      <c r="W79" s="3"/>
      <c r="X79" s="3"/>
      <c r="Y79" s="3"/>
      <c r="Z79" s="3"/>
    </row>
    <row r="80" spans="1:26" s="5" customFormat="1" ht="11.25" customHeight="1">
      <c r="A80" s="63" t="s">
        <v>267</v>
      </c>
      <c r="B80" s="63" t="s">
        <v>272</v>
      </c>
      <c r="C80" s="63" t="s">
        <v>253</v>
      </c>
      <c r="D80" s="56">
        <v>1.8875</v>
      </c>
      <c r="E80" s="63">
        <v>2</v>
      </c>
      <c r="F80" s="167">
        <v>44</v>
      </c>
      <c r="G80" s="58">
        <v>32399</v>
      </c>
      <c r="H80" s="104">
        <v>150</v>
      </c>
      <c r="I80" s="59" t="s">
        <v>273</v>
      </c>
      <c r="J80" s="60">
        <v>2</v>
      </c>
      <c r="K80" s="10">
        <f t="shared" si="7"/>
        <v>41.43292682926829</v>
      </c>
      <c r="L80" s="83" t="s">
        <v>5</v>
      </c>
      <c r="M80" s="56">
        <v>1.8875</v>
      </c>
      <c r="N80" s="55">
        <v>2</v>
      </c>
      <c r="O80" s="57" t="s">
        <v>95</v>
      </c>
      <c r="P80" s="58">
        <v>40992</v>
      </c>
      <c r="Q80" s="104">
        <v>170</v>
      </c>
      <c r="R80" s="59" t="s">
        <v>677</v>
      </c>
      <c r="S80" s="60">
        <v>2</v>
      </c>
      <c r="T80" s="61">
        <f t="shared" si="8"/>
        <v>37.960893854748605</v>
      </c>
      <c r="U80" s="63" t="s">
        <v>15</v>
      </c>
      <c r="V80" s="3"/>
      <c r="W80" s="3"/>
      <c r="X80" s="3"/>
      <c r="Y80" s="3"/>
      <c r="Z80" s="3"/>
    </row>
    <row r="81" spans="1:26" s="5" customFormat="1" ht="11.25" customHeight="1">
      <c r="A81" s="63" t="s">
        <v>745</v>
      </c>
      <c r="B81" s="63" t="s">
        <v>760</v>
      </c>
      <c r="C81" s="63" t="s">
        <v>253</v>
      </c>
      <c r="D81" s="56">
        <v>24.21</v>
      </c>
      <c r="E81" s="63"/>
      <c r="F81" s="167"/>
      <c r="G81" s="58"/>
      <c r="H81" s="104"/>
      <c r="I81" s="59"/>
      <c r="J81" s="60"/>
      <c r="K81" s="10"/>
      <c r="L81" s="83"/>
      <c r="M81" s="196">
        <v>24.21</v>
      </c>
      <c r="N81" s="197">
        <v>19</v>
      </c>
      <c r="O81" s="198" t="s">
        <v>112</v>
      </c>
      <c r="P81" s="199" t="s">
        <v>789</v>
      </c>
      <c r="Q81" s="200">
        <v>170</v>
      </c>
      <c r="R81" s="201" t="s">
        <v>790</v>
      </c>
      <c r="S81" s="202">
        <v>3</v>
      </c>
      <c r="T81" s="203">
        <f aca="true" t="shared" si="9" ref="T81:T86">SUM(M81*3600)/(N81*60+O81)</f>
        <v>73.5493670886076</v>
      </c>
      <c r="U81" s="204" t="s">
        <v>791</v>
      </c>
      <c r="V81" s="193"/>
      <c r="W81" s="3"/>
      <c r="X81" s="3"/>
      <c r="Y81" s="3"/>
      <c r="Z81" s="3"/>
    </row>
    <row r="82" spans="1:26" s="5" customFormat="1" ht="11.25" customHeight="1">
      <c r="A82" s="63" t="s">
        <v>265</v>
      </c>
      <c r="B82" s="63" t="s">
        <v>266</v>
      </c>
      <c r="C82" s="63" t="s">
        <v>253</v>
      </c>
      <c r="D82" s="56">
        <v>4.68</v>
      </c>
      <c r="E82" s="63">
        <v>5</v>
      </c>
      <c r="F82" s="167" t="s">
        <v>97</v>
      </c>
      <c r="G82" s="58" t="s">
        <v>453</v>
      </c>
      <c r="H82" s="104">
        <v>158</v>
      </c>
      <c r="I82" s="59" t="s">
        <v>367</v>
      </c>
      <c r="J82" s="60">
        <v>2</v>
      </c>
      <c r="K82" s="10">
        <f aca="true" t="shared" si="10" ref="K82:K89">IF(E82="","",SUM(D82*3600)/(E82*60+F82))</f>
        <v>56.16</v>
      </c>
      <c r="L82" s="83" t="s">
        <v>27</v>
      </c>
      <c r="M82" s="56">
        <v>4.68</v>
      </c>
      <c r="N82" s="55">
        <v>5</v>
      </c>
      <c r="O82" s="57" t="s">
        <v>107</v>
      </c>
      <c r="P82" s="58">
        <v>42161</v>
      </c>
      <c r="Q82" s="104">
        <v>170</v>
      </c>
      <c r="R82" s="59" t="s">
        <v>718</v>
      </c>
      <c r="S82" s="60">
        <v>2</v>
      </c>
      <c r="T82" s="61">
        <f t="shared" si="9"/>
        <v>52.1609907120743</v>
      </c>
      <c r="U82" s="63" t="s">
        <v>35</v>
      </c>
      <c r="V82" s="3"/>
      <c r="W82" s="3"/>
      <c r="X82" s="3"/>
      <c r="Y82" s="3"/>
      <c r="Z82" s="3"/>
    </row>
    <row r="83" spans="1:26" s="5" customFormat="1" ht="11.25" customHeight="1">
      <c r="A83" s="63" t="s">
        <v>265</v>
      </c>
      <c r="B83" s="63" t="s">
        <v>632</v>
      </c>
      <c r="C83" s="63" t="s">
        <v>253</v>
      </c>
      <c r="D83" s="56">
        <v>6.3</v>
      </c>
      <c r="E83" s="63">
        <v>7</v>
      </c>
      <c r="F83" s="167" t="s">
        <v>121</v>
      </c>
      <c r="G83" s="58">
        <v>35692</v>
      </c>
      <c r="H83" s="104">
        <v>150</v>
      </c>
      <c r="I83" s="59" t="s">
        <v>326</v>
      </c>
      <c r="J83" s="60">
        <v>3</v>
      </c>
      <c r="K83" s="10">
        <f t="shared" si="10"/>
        <v>50.625</v>
      </c>
      <c r="L83" s="83" t="s">
        <v>6</v>
      </c>
      <c r="M83" s="56">
        <v>6.3</v>
      </c>
      <c r="N83" s="55">
        <v>8</v>
      </c>
      <c r="O83" s="57" t="s">
        <v>97</v>
      </c>
      <c r="P83" s="58">
        <v>41160</v>
      </c>
      <c r="Q83" s="104">
        <v>170</v>
      </c>
      <c r="R83" s="59" t="s">
        <v>678</v>
      </c>
      <c r="S83" s="60">
        <v>2</v>
      </c>
      <c r="T83" s="61">
        <f t="shared" si="9"/>
        <v>47.25</v>
      </c>
      <c r="U83" s="63" t="s">
        <v>16</v>
      </c>
      <c r="V83" s="3"/>
      <c r="W83" s="3"/>
      <c r="X83" s="3"/>
      <c r="Y83" s="3"/>
      <c r="Z83" s="3"/>
    </row>
    <row r="84" spans="1:26" s="5" customFormat="1" ht="11.25" customHeight="1">
      <c r="A84" s="63" t="s">
        <v>272</v>
      </c>
      <c r="B84" s="63" t="s">
        <v>268</v>
      </c>
      <c r="C84" s="63" t="s">
        <v>253</v>
      </c>
      <c r="D84" s="56">
        <v>15.57</v>
      </c>
      <c r="E84" s="63">
        <v>15</v>
      </c>
      <c r="F84" s="167" t="s">
        <v>76</v>
      </c>
      <c r="G84" s="58">
        <v>37149</v>
      </c>
      <c r="H84" s="104">
        <v>170</v>
      </c>
      <c r="I84" s="59" t="s">
        <v>313</v>
      </c>
      <c r="J84" s="60">
        <v>2</v>
      </c>
      <c r="K84" s="10">
        <f t="shared" si="10"/>
        <v>59.002105263157894</v>
      </c>
      <c r="L84" s="83" t="s">
        <v>6</v>
      </c>
      <c r="M84" s="56">
        <f>17.3-1.89</f>
        <v>15.41</v>
      </c>
      <c r="N84" s="55">
        <v>15</v>
      </c>
      <c r="O84" s="57" t="s">
        <v>82</v>
      </c>
      <c r="P84" s="58">
        <v>40814</v>
      </c>
      <c r="Q84" s="104">
        <v>170</v>
      </c>
      <c r="R84" s="59" t="s">
        <v>680</v>
      </c>
      <c r="S84" s="60">
        <v>3</v>
      </c>
      <c r="T84" s="61">
        <f t="shared" si="9"/>
        <v>57.96865203761755</v>
      </c>
      <c r="U84" s="63" t="s">
        <v>16</v>
      </c>
      <c r="V84" s="3"/>
      <c r="W84" s="3"/>
      <c r="X84" s="3"/>
      <c r="Y84" s="3"/>
      <c r="Z84" s="3"/>
    </row>
    <row r="85" spans="1:26" s="5" customFormat="1" ht="11.25" customHeight="1">
      <c r="A85" s="63" t="s">
        <v>272</v>
      </c>
      <c r="B85" s="63" t="s">
        <v>267</v>
      </c>
      <c r="C85" s="63" t="s">
        <v>253</v>
      </c>
      <c r="D85" s="56">
        <v>1.8875</v>
      </c>
      <c r="E85" s="63">
        <v>2</v>
      </c>
      <c r="F85" s="167">
        <v>38</v>
      </c>
      <c r="G85" s="58">
        <v>35938</v>
      </c>
      <c r="H85" s="104">
        <v>158</v>
      </c>
      <c r="I85" s="59" t="s">
        <v>127</v>
      </c>
      <c r="J85" s="60">
        <v>4</v>
      </c>
      <c r="K85" s="10">
        <f t="shared" si="10"/>
        <v>43.00632911392405</v>
      </c>
      <c r="L85" s="83" t="s">
        <v>6</v>
      </c>
      <c r="M85" s="56">
        <v>1.8875</v>
      </c>
      <c r="N85" s="55">
        <v>2</v>
      </c>
      <c r="O85" s="57" t="s">
        <v>96</v>
      </c>
      <c r="P85" s="58">
        <v>41571</v>
      </c>
      <c r="Q85" s="104">
        <v>170</v>
      </c>
      <c r="R85" s="59" t="s">
        <v>679</v>
      </c>
      <c r="S85" s="60">
        <v>3</v>
      </c>
      <c r="T85" s="61">
        <f t="shared" si="9"/>
        <v>40.20710059171598</v>
      </c>
      <c r="U85" s="63" t="s">
        <v>667</v>
      </c>
      <c r="V85" s="3"/>
      <c r="W85" s="3"/>
      <c r="X85" s="3"/>
      <c r="Y85" s="3"/>
      <c r="Z85" s="3"/>
    </row>
    <row r="86" spans="1:26" s="5" customFormat="1" ht="11.25" customHeight="1">
      <c r="A86" s="63" t="s">
        <v>301</v>
      </c>
      <c r="B86" s="63" t="s">
        <v>689</v>
      </c>
      <c r="C86" s="63" t="s">
        <v>253</v>
      </c>
      <c r="D86" s="56">
        <v>14.72</v>
      </c>
      <c r="E86" s="63">
        <v>14</v>
      </c>
      <c r="F86" s="167" t="s">
        <v>61</v>
      </c>
      <c r="G86" s="58">
        <v>36638</v>
      </c>
      <c r="H86" s="104">
        <v>158</v>
      </c>
      <c r="I86" s="59" t="s">
        <v>690</v>
      </c>
      <c r="J86" s="60">
        <v>2</v>
      </c>
      <c r="K86" s="10">
        <f t="shared" si="10"/>
        <v>62.343529411764706</v>
      </c>
      <c r="L86" s="83" t="s">
        <v>27</v>
      </c>
      <c r="M86" s="56">
        <v>14.72</v>
      </c>
      <c r="N86" s="55">
        <v>15</v>
      </c>
      <c r="O86" s="57" t="s">
        <v>101</v>
      </c>
      <c r="P86" s="58" t="s">
        <v>788</v>
      </c>
      <c r="Q86" s="104">
        <v>165</v>
      </c>
      <c r="R86" s="59" t="s">
        <v>536</v>
      </c>
      <c r="S86" s="60">
        <v>2</v>
      </c>
      <c r="T86" s="61">
        <f t="shared" si="9"/>
        <v>56.254777070063696</v>
      </c>
      <c r="U86" s="63" t="s">
        <v>785</v>
      </c>
      <c r="V86" s="3"/>
      <c r="W86" s="3"/>
      <c r="X86" s="3"/>
      <c r="Y86" s="3"/>
      <c r="Z86" s="3"/>
    </row>
    <row r="87" spans="1:26" s="5" customFormat="1" ht="11.25" customHeight="1">
      <c r="A87" s="63" t="s">
        <v>301</v>
      </c>
      <c r="B87" s="63" t="s">
        <v>689</v>
      </c>
      <c r="C87" s="63" t="s">
        <v>57</v>
      </c>
      <c r="D87" s="56">
        <v>14.72</v>
      </c>
      <c r="E87" s="63"/>
      <c r="F87" s="167"/>
      <c r="G87" s="58"/>
      <c r="H87" s="104"/>
      <c r="I87" s="59"/>
      <c r="J87" s="60"/>
      <c r="K87" s="10">
        <f t="shared" si="10"/>
      </c>
      <c r="L87" s="83"/>
      <c r="M87" s="56">
        <v>14.72</v>
      </c>
      <c r="N87" s="55"/>
      <c r="O87" s="57"/>
      <c r="P87" s="58"/>
      <c r="Q87" s="104"/>
      <c r="R87" s="59"/>
      <c r="S87" s="60"/>
      <c r="T87" s="61"/>
      <c r="U87" s="63"/>
      <c r="V87" s="3"/>
      <c r="W87" s="3"/>
      <c r="X87" s="3"/>
      <c r="Y87" s="3"/>
      <c r="Z87" s="3"/>
    </row>
    <row r="88" spans="1:26" s="5" customFormat="1" ht="11.25" customHeight="1">
      <c r="A88" s="65" t="s">
        <v>760</v>
      </c>
      <c r="B88" s="65" t="s">
        <v>269</v>
      </c>
      <c r="C88" s="65" t="s">
        <v>253</v>
      </c>
      <c r="D88" s="56">
        <v>18.57</v>
      </c>
      <c r="E88" s="55"/>
      <c r="F88" s="167"/>
      <c r="G88" s="58"/>
      <c r="H88" s="58"/>
      <c r="I88" s="59"/>
      <c r="J88" s="60"/>
      <c r="K88" s="61">
        <f t="shared" si="10"/>
      </c>
      <c r="L88" s="83"/>
      <c r="M88" s="205">
        <v>18.57</v>
      </c>
      <c r="N88" s="197">
        <v>13</v>
      </c>
      <c r="O88" s="198" t="s">
        <v>65</v>
      </c>
      <c r="P88" s="199">
        <v>44355</v>
      </c>
      <c r="Q88" s="200" t="s">
        <v>253</v>
      </c>
      <c r="R88" s="201" t="s">
        <v>763</v>
      </c>
      <c r="S88" s="202">
        <v>3</v>
      </c>
      <c r="T88" s="203">
        <f aca="true" t="shared" si="11" ref="T88:T93">SUM(M88*3600)/(N88*60+O88)</f>
        <v>80.93462469733656</v>
      </c>
      <c r="U88" s="204" t="s">
        <v>780</v>
      </c>
      <c r="V88" s="3"/>
      <c r="W88" s="3"/>
      <c r="X88" s="3"/>
      <c r="Y88" s="3"/>
      <c r="Z88" s="3"/>
    </row>
    <row r="89" spans="1:26" s="5" customFormat="1" ht="11.25" customHeight="1">
      <c r="A89" s="65" t="s">
        <v>760</v>
      </c>
      <c r="B89" s="63" t="s">
        <v>745</v>
      </c>
      <c r="C89" s="63" t="s">
        <v>253</v>
      </c>
      <c r="D89" s="56">
        <v>24.21</v>
      </c>
      <c r="E89" s="55"/>
      <c r="F89" s="167"/>
      <c r="G89" s="58"/>
      <c r="H89" s="58"/>
      <c r="I89" s="59"/>
      <c r="J89" s="60"/>
      <c r="K89" s="61">
        <f t="shared" si="10"/>
      </c>
      <c r="L89" s="206"/>
      <c r="M89" s="196">
        <v>24.21</v>
      </c>
      <c r="N89" s="197">
        <v>21</v>
      </c>
      <c r="O89" s="198" t="s">
        <v>140</v>
      </c>
      <c r="P89" s="199">
        <v>45094</v>
      </c>
      <c r="Q89" s="200" t="s">
        <v>253</v>
      </c>
      <c r="R89" s="201" t="s">
        <v>779</v>
      </c>
      <c r="S89" s="202">
        <v>3</v>
      </c>
      <c r="T89" s="203">
        <f t="shared" si="11"/>
        <v>67.82568093385214</v>
      </c>
      <c r="U89" s="204" t="s">
        <v>786</v>
      </c>
      <c r="V89" s="3"/>
      <c r="W89" s="3"/>
      <c r="X89" s="3"/>
      <c r="Y89" s="3"/>
      <c r="Z89" s="3"/>
    </row>
    <row r="90" spans="1:21" ht="9.75">
      <c r="A90" s="63" t="s">
        <v>776</v>
      </c>
      <c r="B90" s="63" t="s">
        <v>774</v>
      </c>
      <c r="C90" s="63" t="s">
        <v>253</v>
      </c>
      <c r="D90" s="56"/>
      <c r="E90" s="55"/>
      <c r="F90" s="167"/>
      <c r="G90" s="58"/>
      <c r="H90" s="58"/>
      <c r="I90" s="59"/>
      <c r="J90" s="60"/>
      <c r="K90" s="61"/>
      <c r="L90" s="83"/>
      <c r="M90" s="56">
        <v>14.33</v>
      </c>
      <c r="N90" s="197"/>
      <c r="O90" s="198"/>
      <c r="P90" s="199"/>
      <c r="Q90" s="200"/>
      <c r="R90" s="201"/>
      <c r="S90" s="202"/>
      <c r="T90" s="203" t="e">
        <f t="shared" si="11"/>
        <v>#DIV/0!</v>
      </c>
      <c r="U90" s="204"/>
    </row>
    <row r="91" spans="1:21" ht="9.75">
      <c r="A91" s="63" t="s">
        <v>776</v>
      </c>
      <c r="B91" s="63" t="s">
        <v>774</v>
      </c>
      <c r="C91" s="63" t="s">
        <v>778</v>
      </c>
      <c r="D91" s="56"/>
      <c r="E91" s="55"/>
      <c r="F91" s="167"/>
      <c r="G91" s="58"/>
      <c r="H91" s="58"/>
      <c r="I91" s="59"/>
      <c r="J91" s="60"/>
      <c r="K91" s="61"/>
      <c r="L91" s="83"/>
      <c r="M91" s="56">
        <v>14.33</v>
      </c>
      <c r="N91" s="197"/>
      <c r="O91" s="198"/>
      <c r="P91" s="199"/>
      <c r="Q91" s="200"/>
      <c r="R91" s="201"/>
      <c r="S91" s="202"/>
      <c r="T91" s="203" t="e">
        <f t="shared" si="11"/>
        <v>#DIV/0!</v>
      </c>
      <c r="U91" s="204"/>
    </row>
    <row r="92" spans="1:26" s="5" customFormat="1" ht="11.25" customHeight="1">
      <c r="A92" s="65" t="s">
        <v>776</v>
      </c>
      <c r="B92" s="65" t="s">
        <v>83</v>
      </c>
      <c r="C92" s="65" t="s">
        <v>253</v>
      </c>
      <c r="D92" s="66"/>
      <c r="E92" s="67"/>
      <c r="F92" s="169"/>
      <c r="G92" s="69"/>
      <c r="H92" s="69"/>
      <c r="I92" s="70"/>
      <c r="J92" s="71"/>
      <c r="K92" s="72"/>
      <c r="L92" s="152"/>
      <c r="M92" s="66">
        <v>6.24</v>
      </c>
      <c r="N92" s="67"/>
      <c r="O92" s="68"/>
      <c r="P92" s="69"/>
      <c r="Q92" s="69"/>
      <c r="R92" s="70"/>
      <c r="S92" s="71"/>
      <c r="T92" s="203" t="e">
        <f t="shared" si="11"/>
        <v>#DIV/0!</v>
      </c>
      <c r="U92" s="65"/>
      <c r="V92" s="3"/>
      <c r="W92" s="3"/>
      <c r="X92" s="3"/>
      <c r="Y92" s="3"/>
      <c r="Z92" s="3"/>
    </row>
    <row r="93" spans="1:26" s="5" customFormat="1" ht="11.25" customHeight="1">
      <c r="A93" s="65" t="s">
        <v>776</v>
      </c>
      <c r="B93" s="65" t="s">
        <v>83</v>
      </c>
      <c r="C93" s="63" t="s">
        <v>778</v>
      </c>
      <c r="D93" s="56"/>
      <c r="E93" s="55"/>
      <c r="F93" s="167"/>
      <c r="G93" s="58"/>
      <c r="H93" s="58"/>
      <c r="I93" s="59"/>
      <c r="J93" s="60"/>
      <c r="K93" s="61"/>
      <c r="L93" s="83"/>
      <c r="M93" s="56">
        <v>6.24</v>
      </c>
      <c r="N93" s="67">
        <v>7</v>
      </c>
      <c r="O93" s="68" t="s">
        <v>113</v>
      </c>
      <c r="P93" s="69" t="s">
        <v>782</v>
      </c>
      <c r="Q93" s="69" t="s">
        <v>778</v>
      </c>
      <c r="R93" s="70" t="s">
        <v>781</v>
      </c>
      <c r="S93" s="71">
        <v>5</v>
      </c>
      <c r="T93" s="203">
        <f t="shared" si="11"/>
        <v>50.8235294117647</v>
      </c>
      <c r="U93" s="65" t="s">
        <v>786</v>
      </c>
      <c r="V93" s="3"/>
      <c r="W93" s="3"/>
      <c r="X93" s="3"/>
      <c r="Y93" s="3"/>
      <c r="Z93" s="3"/>
    </row>
    <row r="94" spans="1:26" s="5" customFormat="1" ht="11.25" customHeight="1">
      <c r="A94" s="63"/>
      <c r="B94" s="63"/>
      <c r="C94" s="63"/>
      <c r="D94" s="56"/>
      <c r="E94" s="55"/>
      <c r="F94" s="167"/>
      <c r="G94" s="58"/>
      <c r="H94" s="58"/>
      <c r="I94" s="59"/>
      <c r="J94" s="60"/>
      <c r="K94" s="61"/>
      <c r="L94" s="83"/>
      <c r="M94" s="56"/>
      <c r="N94" s="55"/>
      <c r="O94" s="57"/>
      <c r="P94" s="58"/>
      <c r="Q94" s="58"/>
      <c r="R94" s="59"/>
      <c r="S94" s="60"/>
      <c r="T94" s="61"/>
      <c r="U94" s="63"/>
      <c r="V94" s="3"/>
      <c r="W94" s="3"/>
      <c r="X94" s="3"/>
      <c r="Y94" s="3"/>
      <c r="Z94" s="3"/>
    </row>
    <row r="95" spans="1:26" s="5" customFormat="1" ht="11.25" customHeight="1">
      <c r="A95" s="63"/>
      <c r="B95" s="74"/>
      <c r="C95" s="74"/>
      <c r="D95" s="56"/>
      <c r="E95" s="78"/>
      <c r="F95" s="167"/>
      <c r="G95" s="58"/>
      <c r="H95" s="58"/>
      <c r="I95" s="59"/>
      <c r="J95" s="60"/>
      <c r="K95" s="61"/>
      <c r="L95" s="83"/>
      <c r="M95" s="79"/>
      <c r="N95" s="55"/>
      <c r="O95" s="57"/>
      <c r="P95" s="58"/>
      <c r="Q95" s="58"/>
      <c r="R95" s="59"/>
      <c r="S95" s="60"/>
      <c r="T95" s="80"/>
      <c r="U95" s="63"/>
      <c r="V95" s="3"/>
      <c r="W95" s="3"/>
      <c r="X95" s="3"/>
      <c r="Y95" s="3"/>
      <c r="Z95" s="3"/>
    </row>
    <row r="96" spans="1:26" s="5" customFormat="1" ht="11.25" customHeight="1">
      <c r="A96" s="63"/>
      <c r="B96" s="63"/>
      <c r="C96" s="82"/>
      <c r="D96" s="81"/>
      <c r="E96" s="55"/>
      <c r="F96" s="167"/>
      <c r="G96" s="58"/>
      <c r="H96" s="58"/>
      <c r="I96" s="59"/>
      <c r="J96" s="60"/>
      <c r="K96" s="61"/>
      <c r="L96" s="83"/>
      <c r="M96" s="56"/>
      <c r="N96" s="55"/>
      <c r="O96" s="57"/>
      <c r="P96" s="58"/>
      <c r="Q96" s="58"/>
      <c r="R96" s="59"/>
      <c r="S96" s="60"/>
      <c r="T96" s="61"/>
      <c r="U96" s="63"/>
      <c r="V96" s="3"/>
      <c r="W96" s="3"/>
      <c r="X96" s="3"/>
      <c r="Y96" s="3"/>
      <c r="Z96" s="3"/>
    </row>
    <row r="97" spans="1:26" s="5" customFormat="1" ht="11.25" customHeight="1">
      <c r="A97" s="63"/>
      <c r="B97" s="63"/>
      <c r="C97" s="82"/>
      <c r="D97" s="81"/>
      <c r="E97" s="55"/>
      <c r="F97" s="167"/>
      <c r="G97" s="58"/>
      <c r="H97" s="58"/>
      <c r="I97" s="59"/>
      <c r="J97" s="60"/>
      <c r="K97" s="61"/>
      <c r="L97" s="83"/>
      <c r="M97" s="56"/>
      <c r="N97" s="55"/>
      <c r="O97" s="57"/>
      <c r="P97" s="58"/>
      <c r="Q97" s="58"/>
      <c r="R97" s="59"/>
      <c r="S97" s="60"/>
      <c r="T97" s="61"/>
      <c r="U97" s="63"/>
      <c r="V97" s="3"/>
      <c r="W97" s="3"/>
      <c r="X97" s="3"/>
      <c r="Y97" s="3"/>
      <c r="Z97" s="3"/>
    </row>
    <row r="98" spans="1:26" s="5" customFormat="1" ht="11.25" customHeight="1">
      <c r="A98" s="63"/>
      <c r="B98" s="63"/>
      <c r="C98" s="82"/>
      <c r="D98" s="81"/>
      <c r="E98" s="55"/>
      <c r="F98" s="167"/>
      <c r="G98" s="58"/>
      <c r="H98" s="58"/>
      <c r="I98" s="59"/>
      <c r="J98" s="60"/>
      <c r="K98" s="61"/>
      <c r="L98" s="83"/>
      <c r="M98" s="56"/>
      <c r="N98" s="55"/>
      <c r="O98" s="57"/>
      <c r="P98" s="58"/>
      <c r="Q98" s="58"/>
      <c r="R98" s="59"/>
      <c r="S98" s="60"/>
      <c r="T98" s="61"/>
      <c r="U98" s="63"/>
      <c r="V98" s="3"/>
      <c r="W98" s="3"/>
      <c r="X98" s="3"/>
      <c r="Y98" s="3"/>
      <c r="Z98" s="3"/>
    </row>
    <row r="99" spans="1:26" s="5" customFormat="1" ht="11.25" customHeight="1">
      <c r="A99" s="63"/>
      <c r="B99" s="63"/>
      <c r="C99" s="82"/>
      <c r="D99" s="81"/>
      <c r="E99" s="55"/>
      <c r="F99" s="167"/>
      <c r="G99" s="58"/>
      <c r="H99" s="58"/>
      <c r="I99" s="59"/>
      <c r="J99" s="60"/>
      <c r="K99" s="61"/>
      <c r="L99" s="83"/>
      <c r="M99" s="56"/>
      <c r="N99" s="55"/>
      <c r="O99" s="57"/>
      <c r="P99" s="58"/>
      <c r="Q99" s="58"/>
      <c r="R99" s="59"/>
      <c r="S99" s="60"/>
      <c r="T99" s="61"/>
      <c r="U99" s="63"/>
      <c r="V99" s="3"/>
      <c r="W99" s="3"/>
      <c r="X99" s="3"/>
      <c r="Y99" s="3"/>
      <c r="Z99" s="3"/>
    </row>
    <row r="100" spans="1:26" s="5" customFormat="1" ht="11.25" customHeight="1">
      <c r="A100" s="63"/>
      <c r="B100" s="63"/>
      <c r="C100" s="82"/>
      <c r="D100" s="81"/>
      <c r="E100" s="55"/>
      <c r="F100" s="167"/>
      <c r="G100" s="58"/>
      <c r="H100" s="58"/>
      <c r="I100" s="59"/>
      <c r="J100" s="60"/>
      <c r="K100" s="61"/>
      <c r="L100" s="83"/>
      <c r="M100" s="56"/>
      <c r="N100" s="55"/>
      <c r="O100" s="57"/>
      <c r="P100" s="58"/>
      <c r="Q100" s="58"/>
      <c r="R100" s="59"/>
      <c r="S100" s="60"/>
      <c r="T100" s="61"/>
      <c r="U100" s="63"/>
      <c r="V100" s="3"/>
      <c r="W100" s="3"/>
      <c r="X100" s="3"/>
      <c r="Y100" s="3"/>
      <c r="Z100" s="3"/>
    </row>
    <row r="101" spans="1:26" s="5" customFormat="1" ht="11.25" customHeight="1">
      <c r="A101" s="63"/>
      <c r="B101" s="63"/>
      <c r="C101" s="82"/>
      <c r="D101" s="81"/>
      <c r="E101" s="55"/>
      <c r="F101" s="167"/>
      <c r="G101" s="58"/>
      <c r="H101" s="58"/>
      <c r="I101" s="59"/>
      <c r="J101" s="60"/>
      <c r="K101" s="61"/>
      <c r="L101" s="83"/>
      <c r="M101" s="56"/>
      <c r="N101" s="55"/>
      <c r="O101" s="57"/>
      <c r="P101" s="58"/>
      <c r="Q101" s="58"/>
      <c r="R101" s="59"/>
      <c r="S101" s="60"/>
      <c r="T101" s="61"/>
      <c r="U101" s="63"/>
      <c r="V101" s="3"/>
      <c r="W101" s="3"/>
      <c r="X101" s="3"/>
      <c r="Y101" s="3"/>
      <c r="Z101" s="3"/>
    </row>
    <row r="102" spans="1:26" s="5" customFormat="1" ht="11.25" customHeight="1">
      <c r="A102" s="63"/>
      <c r="B102" s="63"/>
      <c r="C102" s="82"/>
      <c r="D102" s="81"/>
      <c r="E102" s="55"/>
      <c r="F102" s="167"/>
      <c r="G102" s="58"/>
      <c r="H102" s="58"/>
      <c r="I102" s="59"/>
      <c r="J102" s="60"/>
      <c r="K102" s="61"/>
      <c r="L102" s="83"/>
      <c r="M102" s="56"/>
      <c r="N102" s="55"/>
      <c r="O102" s="57"/>
      <c r="P102" s="58"/>
      <c r="Q102" s="58"/>
      <c r="R102" s="59"/>
      <c r="S102" s="60"/>
      <c r="T102" s="61"/>
      <c r="U102" s="63"/>
      <c r="V102" s="3"/>
      <c r="W102" s="3"/>
      <c r="X102" s="3"/>
      <c r="Y102" s="3"/>
      <c r="Z102" s="3"/>
    </row>
    <row r="103" ht="11.25" customHeight="1"/>
    <row r="104" spans="1:26" s="5" customFormat="1" ht="9.75">
      <c r="A104" s="63"/>
      <c r="B104" s="63"/>
      <c r="C104" s="63"/>
      <c r="D104" s="56"/>
      <c r="E104" s="55"/>
      <c r="F104" s="167"/>
      <c r="G104" s="58"/>
      <c r="H104" s="58"/>
      <c r="I104" s="59"/>
      <c r="J104" s="60"/>
      <c r="K104" s="61"/>
      <c r="L104" s="83"/>
      <c r="M104" s="76"/>
      <c r="N104" s="55"/>
      <c r="O104" s="57"/>
      <c r="P104" s="58"/>
      <c r="Q104" s="58"/>
      <c r="R104" s="59"/>
      <c r="S104" s="60"/>
      <c r="T104" s="61"/>
      <c r="U104" s="63"/>
      <c r="V104" s="3"/>
      <c r="W104" s="3"/>
      <c r="X104" s="3"/>
      <c r="Y104" s="3"/>
      <c r="Z104" s="3"/>
    </row>
    <row r="105" spans="1:26" s="5" customFormat="1" ht="9.75">
      <c r="A105" s="63"/>
      <c r="B105" s="63"/>
      <c r="C105" s="63"/>
      <c r="D105" s="56"/>
      <c r="E105" s="55"/>
      <c r="F105" s="167"/>
      <c r="G105" s="58"/>
      <c r="H105" s="58"/>
      <c r="I105" s="59"/>
      <c r="J105" s="60"/>
      <c r="K105" s="61"/>
      <c r="L105" s="83"/>
      <c r="M105" s="76"/>
      <c r="N105" s="55"/>
      <c r="O105" s="57"/>
      <c r="P105" s="58"/>
      <c r="Q105" s="58"/>
      <c r="R105" s="59"/>
      <c r="S105" s="60"/>
      <c r="T105" s="61"/>
      <c r="U105" s="63"/>
      <c r="V105" s="3"/>
      <c r="W105" s="3"/>
      <c r="X105" s="3"/>
      <c r="Y105" s="3"/>
      <c r="Z105" s="3"/>
    </row>
    <row r="106" spans="1:26" s="5" customFormat="1" ht="9.75">
      <c r="A106" s="63"/>
      <c r="B106" s="63"/>
      <c r="C106" s="63"/>
      <c r="D106" s="56"/>
      <c r="E106" s="55"/>
      <c r="F106" s="167"/>
      <c r="G106" s="58"/>
      <c r="H106" s="58"/>
      <c r="I106" s="59"/>
      <c r="J106" s="60"/>
      <c r="K106" s="61"/>
      <c r="L106" s="83"/>
      <c r="M106" s="76"/>
      <c r="N106" s="55"/>
      <c r="O106" s="57"/>
      <c r="P106" s="58"/>
      <c r="Q106" s="58"/>
      <c r="R106" s="59"/>
      <c r="S106" s="60"/>
      <c r="T106" s="61"/>
      <c r="U106" s="63"/>
      <c r="V106" s="3"/>
      <c r="W106" s="3"/>
      <c r="X106" s="3"/>
      <c r="Y106" s="3"/>
      <c r="Z106" s="3"/>
    </row>
    <row r="107" spans="1:26" s="5" customFormat="1" ht="9.75">
      <c r="A107" s="63"/>
      <c r="B107" s="63"/>
      <c r="C107" s="63"/>
      <c r="D107" s="56"/>
      <c r="E107" s="55"/>
      <c r="F107" s="167"/>
      <c r="G107" s="58"/>
      <c r="H107" s="58"/>
      <c r="I107" s="59"/>
      <c r="J107" s="60"/>
      <c r="K107" s="61"/>
      <c r="L107" s="83"/>
      <c r="M107" s="76"/>
      <c r="N107" s="55"/>
      <c r="O107" s="57"/>
      <c r="P107" s="58"/>
      <c r="Q107" s="58"/>
      <c r="R107" s="59"/>
      <c r="S107" s="60"/>
      <c r="T107" s="61"/>
      <c r="U107" s="63"/>
      <c r="V107" s="3"/>
      <c r="W107" s="3"/>
      <c r="X107" s="3"/>
      <c r="Y107" s="3"/>
      <c r="Z107" s="3"/>
    </row>
    <row r="108" spans="1:26" s="5" customFormat="1" ht="9.75">
      <c r="A108" s="63"/>
      <c r="B108" s="63"/>
      <c r="C108" s="63"/>
      <c r="D108" s="56"/>
      <c r="E108" s="55"/>
      <c r="F108" s="167"/>
      <c r="G108" s="58"/>
      <c r="H108" s="58"/>
      <c r="I108" s="59"/>
      <c r="J108" s="60"/>
      <c r="K108" s="61"/>
      <c r="L108" s="83"/>
      <c r="M108" s="76"/>
      <c r="N108" s="55"/>
      <c r="O108" s="57"/>
      <c r="P108" s="58"/>
      <c r="Q108" s="58"/>
      <c r="R108" s="59"/>
      <c r="S108" s="60"/>
      <c r="T108" s="61"/>
      <c r="U108" s="63"/>
      <c r="V108" s="3"/>
      <c r="W108" s="3"/>
      <c r="X108" s="3"/>
      <c r="Y108" s="3"/>
      <c r="Z108" s="3"/>
    </row>
    <row r="109" spans="1:26" s="5" customFormat="1" ht="9.75">
      <c r="A109" s="63"/>
      <c r="B109" s="63"/>
      <c r="C109" s="63"/>
      <c r="D109" s="56"/>
      <c r="E109" s="55"/>
      <c r="F109" s="167"/>
      <c r="G109" s="58"/>
      <c r="H109" s="58"/>
      <c r="I109" s="59"/>
      <c r="J109" s="60"/>
      <c r="K109" s="61"/>
      <c r="L109" s="83"/>
      <c r="M109" s="76"/>
      <c r="N109" s="55"/>
      <c r="O109" s="57"/>
      <c r="P109" s="58"/>
      <c r="Q109" s="58"/>
      <c r="R109" s="59"/>
      <c r="S109" s="60"/>
      <c r="T109" s="61"/>
      <c r="U109" s="63"/>
      <c r="V109" s="3"/>
      <c r="W109" s="3"/>
      <c r="X109" s="3"/>
      <c r="Y109" s="3"/>
      <c r="Z109" s="3"/>
    </row>
    <row r="110" spans="1:26" s="5" customFormat="1" ht="9.75">
      <c r="A110" s="63"/>
      <c r="B110" s="63"/>
      <c r="C110" s="63"/>
      <c r="D110" s="56"/>
      <c r="E110" s="55"/>
      <c r="F110" s="167"/>
      <c r="G110" s="58"/>
      <c r="H110" s="58"/>
      <c r="I110" s="59"/>
      <c r="J110" s="60"/>
      <c r="K110" s="61"/>
      <c r="L110" s="83"/>
      <c r="M110" s="76"/>
      <c r="N110" s="55"/>
      <c r="O110" s="57"/>
      <c r="P110" s="58"/>
      <c r="Q110" s="58"/>
      <c r="R110" s="59"/>
      <c r="S110" s="60"/>
      <c r="T110" s="61"/>
      <c r="U110" s="63"/>
      <c r="V110" s="3"/>
      <c r="W110" s="3"/>
      <c r="X110" s="3"/>
      <c r="Y110" s="3"/>
      <c r="Z110" s="3"/>
    </row>
    <row r="111" spans="1:26" s="5" customFormat="1" ht="9.75">
      <c r="A111" s="63"/>
      <c r="B111" s="63"/>
      <c r="C111" s="63"/>
      <c r="D111" s="56"/>
      <c r="E111" s="55"/>
      <c r="F111" s="167"/>
      <c r="G111" s="58"/>
      <c r="H111" s="58"/>
      <c r="I111" s="59"/>
      <c r="J111" s="60"/>
      <c r="K111" s="61"/>
      <c r="L111" s="83"/>
      <c r="M111" s="76"/>
      <c r="N111" s="55"/>
      <c r="O111" s="57"/>
      <c r="P111" s="58"/>
      <c r="Q111" s="58"/>
      <c r="R111" s="59"/>
      <c r="S111" s="60"/>
      <c r="T111" s="61"/>
      <c r="U111" s="63"/>
      <c r="V111" s="3"/>
      <c r="W111" s="3"/>
      <c r="X111" s="3"/>
      <c r="Y111" s="3"/>
      <c r="Z111" s="3"/>
    </row>
    <row r="112" spans="1:26" s="5" customFormat="1" ht="9.75">
      <c r="A112" s="63"/>
      <c r="B112" s="63"/>
      <c r="C112" s="63"/>
      <c r="D112" s="56"/>
      <c r="E112" s="55"/>
      <c r="F112" s="167"/>
      <c r="G112" s="58"/>
      <c r="H112" s="58"/>
      <c r="I112" s="59"/>
      <c r="J112" s="60"/>
      <c r="K112" s="61"/>
      <c r="L112" s="83"/>
      <c r="M112" s="76"/>
      <c r="N112" s="55"/>
      <c r="O112" s="57"/>
      <c r="P112" s="58"/>
      <c r="Q112" s="58"/>
      <c r="R112" s="59"/>
      <c r="S112" s="60"/>
      <c r="T112" s="61"/>
      <c r="U112" s="63"/>
      <c r="V112" s="3"/>
      <c r="W112" s="3"/>
      <c r="X112" s="3"/>
      <c r="Y112" s="3"/>
      <c r="Z112" s="3"/>
    </row>
    <row r="121" spans="1:26" s="5" customFormat="1" ht="9.75">
      <c r="A121" s="63"/>
      <c r="B121" s="63"/>
      <c r="C121" s="63"/>
      <c r="D121" s="56"/>
      <c r="E121" s="55"/>
      <c r="F121" s="167"/>
      <c r="G121" s="58"/>
      <c r="H121" s="58"/>
      <c r="I121" s="59"/>
      <c r="J121" s="60"/>
      <c r="K121" s="61"/>
      <c r="L121" s="83"/>
      <c r="M121" s="76"/>
      <c r="N121" s="55"/>
      <c r="O121" s="57"/>
      <c r="P121" s="58"/>
      <c r="Q121" s="58"/>
      <c r="R121" s="59"/>
      <c r="S121" s="60"/>
      <c r="T121" s="61"/>
      <c r="U121" s="63"/>
      <c r="V121" s="3"/>
      <c r="W121" s="3"/>
      <c r="X121" s="3"/>
      <c r="Y121" s="3"/>
      <c r="Z121" s="3"/>
    </row>
    <row r="122" spans="1:26" s="5" customFormat="1" ht="9.75">
      <c r="A122" s="65"/>
      <c r="B122" s="65"/>
      <c r="C122" s="65"/>
      <c r="D122" s="66"/>
      <c r="E122" s="67"/>
      <c r="F122" s="168"/>
      <c r="G122" s="69"/>
      <c r="H122" s="69"/>
      <c r="I122" s="70"/>
      <c r="J122" s="71"/>
      <c r="K122" s="72"/>
      <c r="L122" s="152"/>
      <c r="M122" s="66"/>
      <c r="N122" s="67"/>
      <c r="O122" s="68"/>
      <c r="P122" s="69"/>
      <c r="Q122" s="69"/>
      <c r="R122" s="70"/>
      <c r="S122" s="71"/>
      <c r="T122" s="72"/>
      <c r="U122" s="65"/>
      <c r="V122" s="3"/>
      <c r="W122" s="3"/>
      <c r="X122" s="3"/>
      <c r="Y122" s="3"/>
      <c r="Z122" s="3"/>
    </row>
    <row r="123" spans="1:26" s="5" customFormat="1" ht="9.75">
      <c r="A123" s="63"/>
      <c r="B123" s="63"/>
      <c r="C123" s="63"/>
      <c r="D123" s="56"/>
      <c r="E123" s="55"/>
      <c r="F123" s="167"/>
      <c r="G123" s="58"/>
      <c r="H123" s="58"/>
      <c r="I123" s="59"/>
      <c r="J123" s="60"/>
      <c r="K123" s="61"/>
      <c r="L123" s="83"/>
      <c r="M123" s="76"/>
      <c r="N123" s="55"/>
      <c r="O123" s="57"/>
      <c r="P123" s="58"/>
      <c r="Q123" s="58"/>
      <c r="R123" s="59"/>
      <c r="S123" s="60"/>
      <c r="T123" s="61"/>
      <c r="U123" s="63"/>
      <c r="V123" s="3"/>
      <c r="W123" s="3"/>
      <c r="X123" s="3"/>
      <c r="Y123" s="3"/>
      <c r="Z123" s="3"/>
    </row>
    <row r="124" spans="1:26" s="5" customFormat="1" ht="9.75">
      <c r="A124" s="63"/>
      <c r="B124" s="63"/>
      <c r="C124" s="63"/>
      <c r="D124" s="56"/>
      <c r="E124" s="55"/>
      <c r="F124" s="167"/>
      <c r="G124" s="58"/>
      <c r="H124" s="58"/>
      <c r="I124" s="59"/>
      <c r="J124" s="60"/>
      <c r="K124" s="61"/>
      <c r="L124" s="83"/>
      <c r="M124" s="76"/>
      <c r="N124" s="55"/>
      <c r="O124" s="57"/>
      <c r="P124" s="58"/>
      <c r="Q124" s="58"/>
      <c r="R124" s="59"/>
      <c r="S124" s="60"/>
      <c r="T124" s="61"/>
      <c r="U124" s="63"/>
      <c r="V124" s="3"/>
      <c r="W124" s="3"/>
      <c r="X124" s="3"/>
      <c r="Y124" s="3"/>
      <c r="Z124" s="3"/>
    </row>
    <row r="125" spans="1:26" s="5" customFormat="1" ht="9.75">
      <c r="A125" s="63"/>
      <c r="B125" s="63"/>
      <c r="C125" s="63"/>
      <c r="D125" s="56"/>
      <c r="E125" s="55"/>
      <c r="F125" s="167"/>
      <c r="G125" s="58"/>
      <c r="H125" s="58"/>
      <c r="I125" s="59"/>
      <c r="J125" s="60"/>
      <c r="K125" s="61"/>
      <c r="L125" s="83"/>
      <c r="M125" s="76"/>
      <c r="N125" s="55"/>
      <c r="O125" s="57"/>
      <c r="P125" s="58"/>
      <c r="Q125" s="58"/>
      <c r="R125" s="59"/>
      <c r="S125" s="60"/>
      <c r="T125" s="61"/>
      <c r="U125" s="63"/>
      <c r="V125" s="3"/>
      <c r="W125" s="3"/>
      <c r="X125" s="3"/>
      <c r="Y125" s="3"/>
      <c r="Z125" s="3"/>
    </row>
    <row r="126" spans="1:26" s="5" customFormat="1" ht="9.75">
      <c r="A126" s="63"/>
      <c r="B126" s="63"/>
      <c r="C126" s="63"/>
      <c r="D126" s="56"/>
      <c r="E126" s="55"/>
      <c r="F126" s="167"/>
      <c r="G126" s="58"/>
      <c r="H126" s="58"/>
      <c r="I126" s="59"/>
      <c r="J126" s="60"/>
      <c r="K126" s="61"/>
      <c r="L126" s="83"/>
      <c r="M126" s="76"/>
      <c r="N126" s="55"/>
      <c r="O126" s="57"/>
      <c r="P126" s="58"/>
      <c r="Q126" s="58"/>
      <c r="R126" s="59"/>
      <c r="S126" s="60"/>
      <c r="T126" s="61"/>
      <c r="U126" s="63"/>
      <c r="V126" s="3"/>
      <c r="W126" s="3"/>
      <c r="X126" s="3"/>
      <c r="Y126" s="3"/>
      <c r="Z126" s="3"/>
    </row>
    <row r="127" spans="1:26" s="5" customFormat="1" ht="9.75">
      <c r="A127" s="63"/>
      <c r="B127" s="63"/>
      <c r="C127" s="63"/>
      <c r="D127" s="56"/>
      <c r="E127" s="55"/>
      <c r="F127" s="167"/>
      <c r="G127" s="58"/>
      <c r="H127" s="58"/>
      <c r="I127" s="59"/>
      <c r="J127" s="60"/>
      <c r="K127" s="61"/>
      <c r="L127" s="83"/>
      <c r="M127" s="76"/>
      <c r="N127" s="55"/>
      <c r="O127" s="57"/>
      <c r="P127" s="58"/>
      <c r="Q127" s="58"/>
      <c r="R127" s="59"/>
      <c r="S127" s="60"/>
      <c r="T127" s="61"/>
      <c r="U127" s="63"/>
      <c r="V127" s="3"/>
      <c r="W127" s="3"/>
      <c r="X127" s="3"/>
      <c r="Y127" s="3"/>
      <c r="Z127" s="3"/>
    </row>
    <row r="128" spans="1:26" s="5" customFormat="1" ht="9.75">
      <c r="A128" s="63"/>
      <c r="B128" s="63"/>
      <c r="C128" s="63"/>
      <c r="D128" s="56"/>
      <c r="E128" s="55"/>
      <c r="F128" s="167"/>
      <c r="G128" s="58"/>
      <c r="H128" s="58"/>
      <c r="I128" s="59"/>
      <c r="J128" s="60"/>
      <c r="K128" s="61"/>
      <c r="L128" s="83"/>
      <c r="M128" s="76"/>
      <c r="N128" s="55"/>
      <c r="O128" s="57"/>
      <c r="P128" s="58"/>
      <c r="Q128" s="58"/>
      <c r="R128" s="59"/>
      <c r="S128" s="60"/>
      <c r="T128" s="61"/>
      <c r="U128" s="63"/>
      <c r="V128" s="3"/>
      <c r="W128" s="3"/>
      <c r="X128" s="3"/>
      <c r="Y128" s="3"/>
      <c r="Z128" s="3"/>
    </row>
    <row r="129" spans="1:26" s="5" customFormat="1" ht="9.75">
      <c r="A129" s="63"/>
      <c r="B129" s="63"/>
      <c r="C129" s="63"/>
      <c r="D129" s="56"/>
      <c r="E129" s="55"/>
      <c r="F129" s="167"/>
      <c r="G129" s="58"/>
      <c r="H129" s="58"/>
      <c r="I129" s="59"/>
      <c r="J129" s="60"/>
      <c r="K129" s="61"/>
      <c r="L129" s="83"/>
      <c r="M129" s="76"/>
      <c r="N129" s="55"/>
      <c r="O129" s="57"/>
      <c r="P129" s="58"/>
      <c r="Q129" s="58"/>
      <c r="R129" s="59"/>
      <c r="S129" s="60"/>
      <c r="T129" s="61"/>
      <c r="U129" s="63"/>
      <c r="V129" s="3"/>
      <c r="W129" s="3"/>
      <c r="X129" s="3"/>
      <c r="Y129" s="3"/>
      <c r="Z129" s="3"/>
    </row>
    <row r="130" spans="1:26" s="5" customFormat="1" ht="9.75">
      <c r="A130" s="63"/>
      <c r="B130" s="63"/>
      <c r="C130" s="63"/>
      <c r="D130" s="56"/>
      <c r="E130" s="55"/>
      <c r="F130" s="167"/>
      <c r="G130" s="58"/>
      <c r="H130" s="58"/>
      <c r="I130" s="59"/>
      <c r="J130" s="60"/>
      <c r="K130" s="61"/>
      <c r="L130" s="83"/>
      <c r="M130" s="76"/>
      <c r="N130" s="55"/>
      <c r="O130" s="57"/>
      <c r="P130" s="58"/>
      <c r="Q130" s="58"/>
      <c r="R130" s="59"/>
      <c r="S130" s="60"/>
      <c r="T130" s="61"/>
      <c r="U130" s="63"/>
      <c r="V130" s="3"/>
      <c r="W130" s="3"/>
      <c r="X130" s="3"/>
      <c r="Y130" s="3"/>
      <c r="Z130" s="3"/>
    </row>
    <row r="131" spans="1:26" s="5" customFormat="1" ht="9.75">
      <c r="A131" s="63"/>
      <c r="B131" s="63"/>
      <c r="C131" s="63"/>
      <c r="D131" s="56"/>
      <c r="E131" s="55"/>
      <c r="F131" s="167"/>
      <c r="G131" s="58"/>
      <c r="H131" s="58"/>
      <c r="I131" s="59"/>
      <c r="J131" s="60"/>
      <c r="K131" s="61"/>
      <c r="L131" s="83"/>
      <c r="M131" s="76"/>
      <c r="N131" s="55"/>
      <c r="O131" s="57"/>
      <c r="P131" s="58"/>
      <c r="Q131" s="58"/>
      <c r="R131" s="59"/>
      <c r="S131" s="60"/>
      <c r="T131" s="61"/>
      <c r="U131" s="63"/>
      <c r="V131" s="3"/>
      <c r="W131" s="3"/>
      <c r="X131" s="3"/>
      <c r="Y131" s="3"/>
      <c r="Z131" s="3"/>
    </row>
    <row r="132" spans="1:26" s="5" customFormat="1" ht="9.75">
      <c r="A132" s="63"/>
      <c r="B132" s="63"/>
      <c r="C132" s="63"/>
      <c r="D132" s="56"/>
      <c r="E132" s="55"/>
      <c r="F132" s="167"/>
      <c r="G132" s="58"/>
      <c r="H132" s="58"/>
      <c r="I132" s="59"/>
      <c r="J132" s="60"/>
      <c r="K132" s="61"/>
      <c r="L132" s="83"/>
      <c r="M132" s="76"/>
      <c r="N132" s="55"/>
      <c r="O132" s="57"/>
      <c r="P132" s="58"/>
      <c r="Q132" s="58"/>
      <c r="R132" s="59"/>
      <c r="S132" s="60"/>
      <c r="T132" s="61"/>
      <c r="U132" s="63"/>
      <c r="V132" s="3"/>
      <c r="W132" s="3"/>
      <c r="X132" s="3"/>
      <c r="Y132" s="3"/>
      <c r="Z132" s="3"/>
    </row>
    <row r="133" spans="1:26" s="5" customFormat="1" ht="9.75">
      <c r="A133" s="63"/>
      <c r="B133" s="63"/>
      <c r="C133" s="63"/>
      <c r="D133" s="56"/>
      <c r="E133" s="55"/>
      <c r="F133" s="167"/>
      <c r="G133" s="58"/>
      <c r="H133" s="58"/>
      <c r="I133" s="59"/>
      <c r="J133" s="60"/>
      <c r="K133" s="61"/>
      <c r="L133" s="83"/>
      <c r="M133" s="76"/>
      <c r="N133" s="55"/>
      <c r="O133" s="57"/>
      <c r="P133" s="58"/>
      <c r="Q133" s="58"/>
      <c r="R133" s="59"/>
      <c r="S133" s="60"/>
      <c r="T133" s="61"/>
      <c r="U133" s="63"/>
      <c r="V133" s="3"/>
      <c r="W133" s="3"/>
      <c r="X133" s="3"/>
      <c r="Y133" s="3"/>
      <c r="Z133" s="3"/>
    </row>
    <row r="134" spans="1:26" s="5" customFormat="1" ht="9.75">
      <c r="A134" s="63"/>
      <c r="B134" s="63"/>
      <c r="C134" s="63"/>
      <c r="D134" s="56"/>
      <c r="E134" s="55"/>
      <c r="F134" s="167"/>
      <c r="G134" s="58"/>
      <c r="H134" s="58"/>
      <c r="I134" s="59"/>
      <c r="J134" s="60"/>
      <c r="K134" s="61"/>
      <c r="L134" s="83"/>
      <c r="M134" s="76"/>
      <c r="N134" s="55"/>
      <c r="O134" s="57"/>
      <c r="P134" s="58"/>
      <c r="Q134" s="58"/>
      <c r="R134" s="59"/>
      <c r="S134" s="60"/>
      <c r="T134" s="61"/>
      <c r="U134" s="63"/>
      <c r="V134" s="3"/>
      <c r="W134" s="3"/>
      <c r="X134" s="3"/>
      <c r="Y134" s="3"/>
      <c r="Z134" s="3"/>
    </row>
    <row r="135" spans="1:26" s="5" customFormat="1" ht="9.75">
      <c r="A135" s="63"/>
      <c r="B135" s="63"/>
      <c r="C135" s="63"/>
      <c r="D135" s="56"/>
      <c r="E135" s="55"/>
      <c r="F135" s="167"/>
      <c r="G135" s="58"/>
      <c r="H135" s="58"/>
      <c r="I135" s="59"/>
      <c r="J135" s="60"/>
      <c r="K135" s="61"/>
      <c r="L135" s="83"/>
      <c r="M135" s="76"/>
      <c r="N135" s="55"/>
      <c r="O135" s="57"/>
      <c r="P135" s="58"/>
      <c r="Q135" s="58"/>
      <c r="R135" s="59"/>
      <c r="S135" s="60"/>
      <c r="T135" s="61"/>
      <c r="U135" s="63"/>
      <c r="V135" s="3"/>
      <c r="W135" s="3"/>
      <c r="X135" s="3"/>
      <c r="Y135" s="3"/>
      <c r="Z135" s="3"/>
    </row>
    <row r="136" spans="1:26" s="5" customFormat="1" ht="9.75">
      <c r="A136" s="63"/>
      <c r="B136" s="63"/>
      <c r="C136" s="63"/>
      <c r="D136" s="56"/>
      <c r="E136" s="55"/>
      <c r="F136" s="167"/>
      <c r="G136" s="58"/>
      <c r="H136" s="58"/>
      <c r="I136" s="59"/>
      <c r="J136" s="60"/>
      <c r="K136" s="61"/>
      <c r="L136" s="83"/>
      <c r="M136" s="76"/>
      <c r="N136" s="55"/>
      <c r="O136" s="57"/>
      <c r="P136" s="58"/>
      <c r="Q136" s="58"/>
      <c r="R136" s="59"/>
      <c r="S136" s="60"/>
      <c r="T136" s="61"/>
      <c r="U136" s="63"/>
      <c r="V136" s="3"/>
      <c r="W136" s="3"/>
      <c r="X136" s="3"/>
      <c r="Y136" s="3"/>
      <c r="Z136" s="3"/>
    </row>
    <row r="137" spans="1:26" s="5" customFormat="1" ht="9.75">
      <c r="A137" s="63"/>
      <c r="B137" s="63"/>
      <c r="C137" s="63"/>
      <c r="D137" s="56"/>
      <c r="E137" s="55"/>
      <c r="F137" s="167"/>
      <c r="G137" s="58"/>
      <c r="H137" s="58"/>
      <c r="I137" s="59"/>
      <c r="J137" s="60"/>
      <c r="K137" s="61"/>
      <c r="L137" s="83"/>
      <c r="M137" s="76"/>
      <c r="N137" s="55"/>
      <c r="O137" s="57"/>
      <c r="P137" s="58"/>
      <c r="Q137" s="58"/>
      <c r="R137" s="59"/>
      <c r="S137" s="60"/>
      <c r="T137" s="61"/>
      <c r="U137" s="63"/>
      <c r="V137" s="3"/>
      <c r="W137" s="3"/>
      <c r="X137" s="3"/>
      <c r="Y137" s="3"/>
      <c r="Z137" s="3"/>
    </row>
    <row r="138" spans="1:26" s="5" customFormat="1" ht="9.75">
      <c r="A138" s="63"/>
      <c r="B138" s="63"/>
      <c r="C138" s="63"/>
      <c r="D138" s="56"/>
      <c r="E138" s="55"/>
      <c r="F138" s="167"/>
      <c r="G138" s="58"/>
      <c r="H138" s="58"/>
      <c r="I138" s="59"/>
      <c r="J138" s="60"/>
      <c r="K138" s="61"/>
      <c r="L138" s="83"/>
      <c r="M138" s="76"/>
      <c r="N138" s="55"/>
      <c r="O138" s="57"/>
      <c r="P138" s="58"/>
      <c r="Q138" s="58"/>
      <c r="R138" s="59"/>
      <c r="S138" s="60"/>
      <c r="T138" s="61"/>
      <c r="U138" s="63"/>
      <c r="V138" s="3"/>
      <c r="W138" s="3"/>
      <c r="X138" s="3"/>
      <c r="Y138" s="3"/>
      <c r="Z138" s="3"/>
    </row>
    <row r="139" spans="1:26" s="5" customFormat="1" ht="9.75">
      <c r="A139" s="63"/>
      <c r="B139" s="63"/>
      <c r="C139" s="63"/>
      <c r="D139" s="56"/>
      <c r="E139" s="55"/>
      <c r="F139" s="167"/>
      <c r="G139" s="58"/>
      <c r="H139" s="58"/>
      <c r="I139" s="59"/>
      <c r="J139" s="60"/>
      <c r="K139" s="61"/>
      <c r="L139" s="83"/>
      <c r="M139" s="76"/>
      <c r="N139" s="55"/>
      <c r="O139" s="57"/>
      <c r="P139" s="58"/>
      <c r="Q139" s="58"/>
      <c r="R139" s="59"/>
      <c r="S139" s="60"/>
      <c r="T139" s="61"/>
      <c r="U139" s="63"/>
      <c r="V139" s="3"/>
      <c r="W139" s="3"/>
      <c r="X139" s="3"/>
      <c r="Y139" s="3"/>
      <c r="Z139" s="3"/>
    </row>
    <row r="140" spans="1:26" s="5" customFormat="1" ht="9.75">
      <c r="A140" s="63"/>
      <c r="B140" s="63"/>
      <c r="C140" s="63"/>
      <c r="D140" s="56"/>
      <c r="E140" s="55"/>
      <c r="F140" s="167"/>
      <c r="G140" s="58"/>
      <c r="H140" s="58"/>
      <c r="I140" s="59"/>
      <c r="J140" s="60"/>
      <c r="K140" s="61"/>
      <c r="L140" s="83"/>
      <c r="M140" s="76"/>
      <c r="N140" s="55"/>
      <c r="O140" s="57"/>
      <c r="P140" s="58"/>
      <c r="Q140" s="58"/>
      <c r="R140" s="59"/>
      <c r="S140" s="60"/>
      <c r="T140" s="61"/>
      <c r="U140" s="63"/>
      <c r="V140" s="3"/>
      <c r="W140" s="3"/>
      <c r="X140" s="3"/>
      <c r="Y140" s="3"/>
      <c r="Z140" s="3"/>
    </row>
    <row r="141" spans="1:26" s="5" customFormat="1" ht="9.75">
      <c r="A141" s="63"/>
      <c r="B141" s="63"/>
      <c r="C141" s="63"/>
      <c r="D141" s="56"/>
      <c r="E141" s="55"/>
      <c r="F141" s="167"/>
      <c r="G141" s="58"/>
      <c r="H141" s="58"/>
      <c r="I141" s="59"/>
      <c r="J141" s="60"/>
      <c r="K141" s="61"/>
      <c r="L141" s="83"/>
      <c r="M141" s="76"/>
      <c r="N141" s="55"/>
      <c r="O141" s="57"/>
      <c r="P141" s="58"/>
      <c r="Q141" s="58"/>
      <c r="R141" s="59"/>
      <c r="S141" s="60"/>
      <c r="T141" s="61"/>
      <c r="U141" s="63"/>
      <c r="V141" s="3"/>
      <c r="W141" s="3"/>
      <c r="X141" s="3"/>
      <c r="Y141" s="3"/>
      <c r="Z141" s="3"/>
    </row>
    <row r="142" spans="1:26" s="5" customFormat="1" ht="9.75">
      <c r="A142" s="63"/>
      <c r="B142" s="63"/>
      <c r="C142" s="63"/>
      <c r="D142" s="56"/>
      <c r="E142" s="55"/>
      <c r="F142" s="167"/>
      <c r="G142" s="58"/>
      <c r="H142" s="58"/>
      <c r="I142" s="59"/>
      <c r="J142" s="60"/>
      <c r="K142" s="61"/>
      <c r="L142" s="83"/>
      <c r="M142" s="76"/>
      <c r="N142" s="55"/>
      <c r="O142" s="57"/>
      <c r="P142" s="58"/>
      <c r="Q142" s="58"/>
      <c r="R142" s="59"/>
      <c r="S142" s="60"/>
      <c r="T142" s="61"/>
      <c r="U142" s="63"/>
      <c r="V142" s="3"/>
      <c r="W142" s="3"/>
      <c r="X142" s="3"/>
      <c r="Y142" s="3"/>
      <c r="Z142" s="3"/>
    </row>
    <row r="143" spans="1:26" s="5" customFormat="1" ht="9.75">
      <c r="A143" s="63"/>
      <c r="B143" s="63"/>
      <c r="C143" s="63"/>
      <c r="D143" s="56"/>
      <c r="E143" s="55"/>
      <c r="F143" s="167"/>
      <c r="G143" s="58"/>
      <c r="H143" s="58"/>
      <c r="I143" s="59"/>
      <c r="J143" s="60"/>
      <c r="K143" s="61"/>
      <c r="L143" s="83"/>
      <c r="M143" s="76"/>
      <c r="N143" s="55"/>
      <c r="O143" s="57"/>
      <c r="P143" s="58"/>
      <c r="Q143" s="58"/>
      <c r="R143" s="59"/>
      <c r="S143" s="60"/>
      <c r="T143" s="61"/>
      <c r="U143" s="63"/>
      <c r="V143" s="3"/>
      <c r="W143" s="3"/>
      <c r="X143" s="3"/>
      <c r="Y143" s="3"/>
      <c r="Z143" s="3"/>
    </row>
    <row r="144" spans="1:26" s="5" customFormat="1" ht="9.75">
      <c r="A144" s="63"/>
      <c r="B144" s="63"/>
      <c r="C144" s="63"/>
      <c r="D144" s="56"/>
      <c r="E144" s="55"/>
      <c r="F144" s="167"/>
      <c r="G144" s="58"/>
      <c r="H144" s="58"/>
      <c r="I144" s="59"/>
      <c r="J144" s="60"/>
      <c r="K144" s="61"/>
      <c r="L144" s="83"/>
      <c r="M144" s="76"/>
      <c r="N144" s="55"/>
      <c r="O144" s="57"/>
      <c r="P144" s="58"/>
      <c r="Q144" s="58"/>
      <c r="R144" s="59"/>
      <c r="S144" s="60"/>
      <c r="T144" s="61"/>
      <c r="U144" s="63"/>
      <c r="V144" s="3"/>
      <c r="W144" s="3"/>
      <c r="X144" s="3"/>
      <c r="Y144" s="3"/>
      <c r="Z144" s="3"/>
    </row>
    <row r="145" spans="1:26" s="5" customFormat="1" ht="9.75">
      <c r="A145" s="63"/>
      <c r="B145" s="63"/>
      <c r="C145" s="63"/>
      <c r="D145" s="56"/>
      <c r="E145" s="55"/>
      <c r="F145" s="167"/>
      <c r="G145" s="58"/>
      <c r="H145" s="58"/>
      <c r="I145" s="59"/>
      <c r="J145" s="60"/>
      <c r="K145" s="61"/>
      <c r="L145" s="83"/>
      <c r="M145" s="76"/>
      <c r="N145" s="55"/>
      <c r="O145" s="57"/>
      <c r="P145" s="58"/>
      <c r="Q145" s="58"/>
      <c r="R145" s="59"/>
      <c r="S145" s="60"/>
      <c r="T145" s="61"/>
      <c r="U145" s="63"/>
      <c r="V145" s="3"/>
      <c r="W145" s="3"/>
      <c r="X145" s="3"/>
      <c r="Y145" s="3"/>
      <c r="Z145" s="3"/>
    </row>
    <row r="146" spans="1:26" s="5" customFormat="1" ht="9.75">
      <c r="A146" s="63"/>
      <c r="B146" s="63"/>
      <c r="C146" s="63"/>
      <c r="D146" s="56"/>
      <c r="E146" s="55"/>
      <c r="F146" s="167"/>
      <c r="G146" s="58"/>
      <c r="H146" s="58"/>
      <c r="I146" s="59"/>
      <c r="J146" s="60"/>
      <c r="K146" s="61"/>
      <c r="L146" s="83"/>
      <c r="M146" s="76"/>
      <c r="N146" s="55"/>
      <c r="O146" s="57"/>
      <c r="P146" s="58"/>
      <c r="Q146" s="58"/>
      <c r="R146" s="59"/>
      <c r="S146" s="60"/>
      <c r="T146" s="61"/>
      <c r="U146" s="63"/>
      <c r="V146" s="3"/>
      <c r="W146" s="3"/>
      <c r="X146" s="3"/>
      <c r="Y146" s="3"/>
      <c r="Z146" s="3"/>
    </row>
    <row r="147" spans="1:26" s="5" customFormat="1" ht="9.75">
      <c r="A147" s="63"/>
      <c r="B147" s="63"/>
      <c r="C147" s="63"/>
      <c r="D147" s="56"/>
      <c r="E147" s="55"/>
      <c r="F147" s="167"/>
      <c r="G147" s="58"/>
      <c r="H147" s="58"/>
      <c r="I147" s="59"/>
      <c r="J147" s="60"/>
      <c r="K147" s="61"/>
      <c r="L147" s="83"/>
      <c r="M147" s="76"/>
      <c r="N147" s="55"/>
      <c r="O147" s="57"/>
      <c r="P147" s="58"/>
      <c r="Q147" s="58"/>
      <c r="R147" s="59"/>
      <c r="S147" s="60"/>
      <c r="T147" s="61"/>
      <c r="U147" s="63"/>
      <c r="V147" s="3"/>
      <c r="W147" s="3"/>
      <c r="X147" s="3"/>
      <c r="Y147" s="3"/>
      <c r="Z147" s="3"/>
    </row>
    <row r="148" spans="1:26" s="5" customFormat="1" ht="9.75">
      <c r="A148" s="63"/>
      <c r="B148" s="63"/>
      <c r="C148" s="63"/>
      <c r="D148" s="56"/>
      <c r="E148" s="55"/>
      <c r="F148" s="167"/>
      <c r="G148" s="58"/>
      <c r="H148" s="58"/>
      <c r="I148" s="59"/>
      <c r="J148" s="60"/>
      <c r="K148" s="61"/>
      <c r="L148" s="83"/>
      <c r="M148" s="76"/>
      <c r="N148" s="55"/>
      <c r="O148" s="57"/>
      <c r="P148" s="58"/>
      <c r="Q148" s="58"/>
      <c r="R148" s="59"/>
      <c r="S148" s="60"/>
      <c r="T148" s="61"/>
      <c r="U148" s="63"/>
      <c r="V148" s="3"/>
      <c r="W148" s="3"/>
      <c r="X148" s="3"/>
      <c r="Y148" s="3"/>
      <c r="Z148" s="3"/>
    </row>
    <row r="149" spans="1:26" s="5" customFormat="1" ht="9.75">
      <c r="A149" s="63"/>
      <c r="B149" s="63"/>
      <c r="C149" s="63"/>
      <c r="D149" s="56"/>
      <c r="E149" s="55"/>
      <c r="F149" s="167"/>
      <c r="G149" s="58"/>
      <c r="H149" s="58"/>
      <c r="I149" s="59"/>
      <c r="J149" s="60"/>
      <c r="K149" s="61"/>
      <c r="L149" s="83"/>
      <c r="M149" s="76"/>
      <c r="N149" s="55"/>
      <c r="O149" s="57"/>
      <c r="P149" s="58"/>
      <c r="Q149" s="58"/>
      <c r="R149" s="59"/>
      <c r="S149" s="60"/>
      <c r="T149" s="61"/>
      <c r="U149" s="63"/>
      <c r="V149" s="3"/>
      <c r="W149" s="3"/>
      <c r="X149" s="3"/>
      <c r="Y149" s="3"/>
      <c r="Z149" s="3"/>
    </row>
    <row r="150" spans="1:26" s="5" customFormat="1" ht="9.75">
      <c r="A150" s="63"/>
      <c r="B150" s="63"/>
      <c r="C150" s="63"/>
      <c r="D150" s="56"/>
      <c r="E150" s="55"/>
      <c r="F150" s="167"/>
      <c r="G150" s="58"/>
      <c r="H150" s="58"/>
      <c r="I150" s="59"/>
      <c r="J150" s="60"/>
      <c r="K150" s="61"/>
      <c r="L150" s="83"/>
      <c r="M150" s="76"/>
      <c r="N150" s="55"/>
      <c r="O150" s="57"/>
      <c r="P150" s="58"/>
      <c r="Q150" s="58"/>
      <c r="R150" s="59"/>
      <c r="S150" s="60"/>
      <c r="T150" s="61"/>
      <c r="U150" s="63"/>
      <c r="V150" s="3"/>
      <c r="W150" s="3"/>
      <c r="X150" s="3"/>
      <c r="Y150" s="3"/>
      <c r="Z150" s="3"/>
    </row>
    <row r="151" spans="1:26" s="5" customFormat="1" ht="9.75">
      <c r="A151" s="63"/>
      <c r="B151" s="63"/>
      <c r="C151" s="63"/>
      <c r="D151" s="56"/>
      <c r="E151" s="55"/>
      <c r="F151" s="167"/>
      <c r="G151" s="58"/>
      <c r="H151" s="58"/>
      <c r="I151" s="59"/>
      <c r="J151" s="60"/>
      <c r="K151" s="61"/>
      <c r="L151" s="83"/>
      <c r="M151" s="76"/>
      <c r="N151" s="55"/>
      <c r="O151" s="57"/>
      <c r="P151" s="58"/>
      <c r="Q151" s="58"/>
      <c r="R151" s="59"/>
      <c r="S151" s="60"/>
      <c r="T151" s="61"/>
      <c r="U151" s="63"/>
      <c r="V151" s="3"/>
      <c r="W151" s="3"/>
      <c r="X151" s="3"/>
      <c r="Y151" s="3"/>
      <c r="Z151" s="3"/>
    </row>
    <row r="152" spans="1:26" s="5" customFormat="1" ht="9.75">
      <c r="A152" s="63"/>
      <c r="B152" s="63"/>
      <c r="C152" s="63"/>
      <c r="D152" s="56"/>
      <c r="E152" s="55"/>
      <c r="F152" s="167"/>
      <c r="G152" s="58"/>
      <c r="H152" s="58"/>
      <c r="I152" s="59"/>
      <c r="J152" s="60"/>
      <c r="K152" s="61"/>
      <c r="L152" s="83"/>
      <c r="M152" s="76"/>
      <c r="N152" s="55"/>
      <c r="O152" s="57"/>
      <c r="P152" s="58"/>
      <c r="Q152" s="58"/>
      <c r="R152" s="59"/>
      <c r="S152" s="60"/>
      <c r="T152" s="61"/>
      <c r="U152" s="63"/>
      <c r="V152" s="3"/>
      <c r="W152" s="3"/>
      <c r="X152" s="3"/>
      <c r="Y152" s="3"/>
      <c r="Z152" s="3"/>
    </row>
    <row r="153" spans="1:26" s="5" customFormat="1" ht="9.75">
      <c r="A153" s="63"/>
      <c r="B153" s="63"/>
      <c r="C153" s="63"/>
      <c r="D153" s="56"/>
      <c r="E153" s="55"/>
      <c r="F153" s="167"/>
      <c r="G153" s="58"/>
      <c r="H153" s="58"/>
      <c r="I153" s="59"/>
      <c r="J153" s="60"/>
      <c r="K153" s="61"/>
      <c r="L153" s="83"/>
      <c r="M153" s="76"/>
      <c r="N153" s="55"/>
      <c r="O153" s="57"/>
      <c r="P153" s="58"/>
      <c r="Q153" s="58"/>
      <c r="R153" s="59"/>
      <c r="S153" s="60"/>
      <c r="T153" s="61"/>
      <c r="U153" s="63"/>
      <c r="V153" s="3"/>
      <c r="W153" s="3"/>
      <c r="X153" s="3"/>
      <c r="Y153" s="3"/>
      <c r="Z153" s="3"/>
    </row>
    <row r="154" spans="1:26" s="5" customFormat="1" ht="9.75">
      <c r="A154" s="63"/>
      <c r="B154" s="63"/>
      <c r="C154" s="63"/>
      <c r="D154" s="56"/>
      <c r="E154" s="55"/>
      <c r="F154" s="167"/>
      <c r="G154" s="58"/>
      <c r="H154" s="58"/>
      <c r="I154" s="59"/>
      <c r="J154" s="60"/>
      <c r="K154" s="61"/>
      <c r="L154" s="83"/>
      <c r="M154" s="76"/>
      <c r="N154" s="55"/>
      <c r="O154" s="57"/>
      <c r="P154" s="58"/>
      <c r="Q154" s="58"/>
      <c r="R154" s="59"/>
      <c r="S154" s="60"/>
      <c r="T154" s="61"/>
      <c r="U154" s="63"/>
      <c r="V154" s="3"/>
      <c r="W154" s="3"/>
      <c r="X154" s="3"/>
      <c r="Y154" s="3"/>
      <c r="Z154" s="3"/>
    </row>
    <row r="155" spans="1:26" s="5" customFormat="1" ht="9.75">
      <c r="A155" s="63"/>
      <c r="B155" s="63"/>
      <c r="C155" s="63"/>
      <c r="D155" s="56"/>
      <c r="E155" s="55"/>
      <c r="F155" s="167"/>
      <c r="G155" s="58"/>
      <c r="H155" s="58"/>
      <c r="I155" s="59"/>
      <c r="J155" s="60"/>
      <c r="K155" s="61"/>
      <c r="L155" s="83"/>
      <c r="M155" s="76"/>
      <c r="N155" s="55"/>
      <c r="O155" s="57"/>
      <c r="P155" s="58"/>
      <c r="Q155" s="58"/>
      <c r="R155" s="59"/>
      <c r="S155" s="60"/>
      <c r="T155" s="61"/>
      <c r="U155" s="63"/>
      <c r="V155" s="3"/>
      <c r="W155" s="3"/>
      <c r="X155" s="3"/>
      <c r="Y155" s="3"/>
      <c r="Z155" s="3"/>
    </row>
    <row r="156" spans="1:26" s="5" customFormat="1" ht="9.75">
      <c r="A156" s="63"/>
      <c r="B156" s="63"/>
      <c r="C156" s="63"/>
      <c r="D156" s="56"/>
      <c r="E156" s="55"/>
      <c r="F156" s="167"/>
      <c r="G156" s="58"/>
      <c r="H156" s="58"/>
      <c r="I156" s="59"/>
      <c r="J156" s="60"/>
      <c r="K156" s="61"/>
      <c r="L156" s="83"/>
      <c r="M156" s="76"/>
      <c r="N156" s="55"/>
      <c r="O156" s="57"/>
      <c r="P156" s="58"/>
      <c r="Q156" s="58"/>
      <c r="R156" s="59"/>
      <c r="S156" s="60"/>
      <c r="T156" s="61"/>
      <c r="U156" s="63"/>
      <c r="V156" s="3"/>
      <c r="W156" s="3"/>
      <c r="X156" s="3"/>
      <c r="Y156" s="3"/>
      <c r="Z156" s="3"/>
    </row>
    <row r="157" spans="1:26" s="5" customFormat="1" ht="9.75">
      <c r="A157" s="63"/>
      <c r="B157" s="63"/>
      <c r="C157" s="63"/>
      <c r="D157" s="56"/>
      <c r="E157" s="55"/>
      <c r="F157" s="167"/>
      <c r="G157" s="58"/>
      <c r="H157" s="58"/>
      <c r="I157" s="59"/>
      <c r="J157" s="60"/>
      <c r="K157" s="61"/>
      <c r="L157" s="83"/>
      <c r="M157" s="76"/>
      <c r="N157" s="55"/>
      <c r="O157" s="57"/>
      <c r="P157" s="58"/>
      <c r="Q157" s="58"/>
      <c r="R157" s="59"/>
      <c r="S157" s="60"/>
      <c r="T157" s="61"/>
      <c r="U157" s="63"/>
      <c r="V157" s="3"/>
      <c r="W157" s="3"/>
      <c r="X157" s="3"/>
      <c r="Y157" s="3"/>
      <c r="Z157" s="3"/>
    </row>
    <row r="158" spans="1:26" s="5" customFormat="1" ht="9.75">
      <c r="A158" s="63"/>
      <c r="B158" s="63"/>
      <c r="C158" s="63"/>
      <c r="D158" s="56"/>
      <c r="E158" s="55"/>
      <c r="F158" s="167"/>
      <c r="G158" s="58"/>
      <c r="H158" s="58"/>
      <c r="I158" s="59"/>
      <c r="J158" s="60"/>
      <c r="K158" s="61"/>
      <c r="L158" s="83"/>
      <c r="M158" s="76"/>
      <c r="N158" s="55"/>
      <c r="O158" s="57"/>
      <c r="P158" s="58"/>
      <c r="Q158" s="58"/>
      <c r="R158" s="59"/>
      <c r="S158" s="60"/>
      <c r="T158" s="61"/>
      <c r="U158" s="63"/>
      <c r="V158" s="3"/>
      <c r="W158" s="3"/>
      <c r="X158" s="3"/>
      <c r="Y158" s="3"/>
      <c r="Z158" s="3"/>
    </row>
    <row r="159" spans="1:26" s="5" customFormat="1" ht="9.75">
      <c r="A159" s="63"/>
      <c r="B159" s="63"/>
      <c r="C159" s="63"/>
      <c r="D159" s="56"/>
      <c r="E159" s="55"/>
      <c r="F159" s="167"/>
      <c r="G159" s="58"/>
      <c r="H159" s="58"/>
      <c r="I159" s="59"/>
      <c r="J159" s="60"/>
      <c r="K159" s="61"/>
      <c r="L159" s="83"/>
      <c r="M159" s="76"/>
      <c r="N159" s="55"/>
      <c r="O159" s="57"/>
      <c r="P159" s="58"/>
      <c r="Q159" s="58"/>
      <c r="R159" s="59"/>
      <c r="S159" s="60"/>
      <c r="T159" s="61"/>
      <c r="U159" s="63"/>
      <c r="V159" s="3"/>
      <c r="W159" s="3"/>
      <c r="X159" s="3"/>
      <c r="Y159" s="3"/>
      <c r="Z159" s="3"/>
    </row>
    <row r="160" spans="1:26" s="5" customFormat="1" ht="9.75">
      <c r="A160" s="63"/>
      <c r="B160" s="63"/>
      <c r="C160" s="63"/>
      <c r="D160" s="56"/>
      <c r="E160" s="55"/>
      <c r="F160" s="167"/>
      <c r="G160" s="58"/>
      <c r="H160" s="58"/>
      <c r="I160" s="59"/>
      <c r="J160" s="60"/>
      <c r="K160" s="61"/>
      <c r="L160" s="83"/>
      <c r="M160" s="76"/>
      <c r="N160" s="55"/>
      <c r="O160" s="57"/>
      <c r="P160" s="58"/>
      <c r="Q160" s="58"/>
      <c r="R160" s="59"/>
      <c r="S160" s="60"/>
      <c r="T160" s="61"/>
      <c r="U160" s="63"/>
      <c r="V160" s="3"/>
      <c r="W160" s="3"/>
      <c r="X160" s="3"/>
      <c r="Y160" s="3"/>
      <c r="Z160" s="3"/>
    </row>
    <row r="161" spans="1:26" s="5" customFormat="1" ht="9.75">
      <c r="A161" s="63"/>
      <c r="B161" s="63"/>
      <c r="C161" s="63"/>
      <c r="D161" s="56"/>
      <c r="E161" s="55"/>
      <c r="F161" s="167"/>
      <c r="G161" s="58"/>
      <c r="H161" s="58"/>
      <c r="I161" s="59"/>
      <c r="J161" s="60"/>
      <c r="K161" s="61"/>
      <c r="L161" s="83"/>
      <c r="M161" s="76"/>
      <c r="N161" s="55"/>
      <c r="O161" s="57"/>
      <c r="P161" s="58"/>
      <c r="Q161" s="58"/>
      <c r="R161" s="59"/>
      <c r="S161" s="60"/>
      <c r="T161" s="61"/>
      <c r="U161" s="63"/>
      <c r="V161" s="3"/>
      <c r="W161" s="3"/>
      <c r="X161" s="3"/>
      <c r="Y161" s="3"/>
      <c r="Z161" s="3"/>
    </row>
    <row r="162" spans="1:26" s="5" customFormat="1" ht="9.75">
      <c r="A162" s="63"/>
      <c r="B162" s="63"/>
      <c r="C162" s="63"/>
      <c r="D162" s="56"/>
      <c r="E162" s="55"/>
      <c r="F162" s="167"/>
      <c r="G162" s="58"/>
      <c r="H162" s="58"/>
      <c r="I162" s="59"/>
      <c r="J162" s="60"/>
      <c r="K162" s="61"/>
      <c r="L162" s="83"/>
      <c r="M162" s="76"/>
      <c r="N162" s="55"/>
      <c r="O162" s="57"/>
      <c r="P162" s="58"/>
      <c r="Q162" s="58"/>
      <c r="R162" s="59"/>
      <c r="S162" s="60"/>
      <c r="T162" s="61"/>
      <c r="U162" s="63"/>
      <c r="V162" s="3"/>
      <c r="W162" s="3"/>
      <c r="X162" s="3"/>
      <c r="Y162" s="3"/>
      <c r="Z162" s="3"/>
    </row>
    <row r="163" spans="1:26" s="5" customFormat="1" ht="9.75">
      <c r="A163" s="63"/>
      <c r="B163" s="63"/>
      <c r="C163" s="63"/>
      <c r="D163" s="56"/>
      <c r="E163" s="55"/>
      <c r="F163" s="167"/>
      <c r="G163" s="58"/>
      <c r="H163" s="58"/>
      <c r="I163" s="59"/>
      <c r="J163" s="60"/>
      <c r="K163" s="61"/>
      <c r="L163" s="83"/>
      <c r="M163" s="76"/>
      <c r="N163" s="55"/>
      <c r="O163" s="57"/>
      <c r="P163" s="58"/>
      <c r="Q163" s="58"/>
      <c r="R163" s="59"/>
      <c r="S163" s="60"/>
      <c r="T163" s="61"/>
      <c r="U163" s="63"/>
      <c r="V163" s="3"/>
      <c r="W163" s="3"/>
      <c r="X163" s="3"/>
      <c r="Y163" s="3"/>
      <c r="Z163" s="3"/>
    </row>
    <row r="164" spans="1:26" s="5" customFormat="1" ht="9.75">
      <c r="A164" s="63"/>
      <c r="B164" s="63"/>
      <c r="C164" s="63"/>
      <c r="D164" s="56"/>
      <c r="E164" s="55"/>
      <c r="F164" s="167"/>
      <c r="G164" s="58"/>
      <c r="H164" s="58"/>
      <c r="I164" s="59"/>
      <c r="J164" s="60"/>
      <c r="K164" s="61"/>
      <c r="L164" s="83"/>
      <c r="M164" s="76"/>
      <c r="N164" s="55"/>
      <c r="O164" s="57"/>
      <c r="P164" s="58"/>
      <c r="Q164" s="58"/>
      <c r="R164" s="59"/>
      <c r="S164" s="60"/>
      <c r="T164" s="61"/>
      <c r="U164" s="63"/>
      <c r="V164" s="3"/>
      <c r="W164" s="3"/>
      <c r="X164" s="3"/>
      <c r="Y164" s="3"/>
      <c r="Z164" s="3"/>
    </row>
    <row r="165" spans="1:26" s="5" customFormat="1" ht="9.75">
      <c r="A165" s="63"/>
      <c r="B165" s="63"/>
      <c r="C165" s="63"/>
      <c r="D165" s="56"/>
      <c r="E165" s="55"/>
      <c r="F165" s="167"/>
      <c r="G165" s="58"/>
      <c r="H165" s="58"/>
      <c r="I165" s="59"/>
      <c r="J165" s="60"/>
      <c r="K165" s="61"/>
      <c r="L165" s="83"/>
      <c r="M165" s="76"/>
      <c r="N165" s="55"/>
      <c r="O165" s="57"/>
      <c r="P165" s="58"/>
      <c r="Q165" s="58"/>
      <c r="R165" s="59"/>
      <c r="S165" s="60"/>
      <c r="T165" s="61"/>
      <c r="U165" s="63"/>
      <c r="V165" s="3"/>
      <c r="W165" s="3"/>
      <c r="X165" s="3"/>
      <c r="Y165" s="3"/>
      <c r="Z165" s="3"/>
    </row>
    <row r="166" spans="1:26" s="5" customFormat="1" ht="9.75">
      <c r="A166" s="63"/>
      <c r="B166" s="63"/>
      <c r="C166" s="63"/>
      <c r="D166" s="56"/>
      <c r="E166" s="55"/>
      <c r="F166" s="167"/>
      <c r="G166" s="58"/>
      <c r="H166" s="58"/>
      <c r="I166" s="59"/>
      <c r="J166" s="60"/>
      <c r="K166" s="61"/>
      <c r="L166" s="83"/>
      <c r="M166" s="76"/>
      <c r="N166" s="55"/>
      <c r="O166" s="57"/>
      <c r="P166" s="58"/>
      <c r="Q166" s="58"/>
      <c r="R166" s="59"/>
      <c r="S166" s="60"/>
      <c r="T166" s="61"/>
      <c r="U166" s="63"/>
      <c r="V166" s="3"/>
      <c r="W166" s="3"/>
      <c r="X166" s="3"/>
      <c r="Y166" s="3"/>
      <c r="Z166" s="3"/>
    </row>
    <row r="167" spans="1:26" s="5" customFormat="1" ht="9.75">
      <c r="A167" s="63"/>
      <c r="B167" s="63"/>
      <c r="C167" s="63"/>
      <c r="D167" s="56"/>
      <c r="E167" s="55"/>
      <c r="F167" s="167"/>
      <c r="G167" s="58"/>
      <c r="H167" s="58"/>
      <c r="I167" s="59"/>
      <c r="J167" s="60"/>
      <c r="K167" s="61"/>
      <c r="L167" s="83"/>
      <c r="M167" s="76"/>
      <c r="N167" s="55"/>
      <c r="O167" s="57"/>
      <c r="P167" s="58"/>
      <c r="Q167" s="58"/>
      <c r="R167" s="59"/>
      <c r="S167" s="60"/>
      <c r="T167" s="61"/>
      <c r="U167" s="63"/>
      <c r="V167" s="3"/>
      <c r="W167" s="3"/>
      <c r="X167" s="3"/>
      <c r="Y167" s="3"/>
      <c r="Z167" s="3"/>
    </row>
    <row r="168" spans="1:26" s="5" customFormat="1" ht="9.75">
      <c r="A168" s="63"/>
      <c r="B168" s="63"/>
      <c r="C168" s="63"/>
      <c r="D168" s="56"/>
      <c r="E168" s="55"/>
      <c r="F168" s="167"/>
      <c r="G168" s="58"/>
      <c r="H168" s="58"/>
      <c r="I168" s="59"/>
      <c r="J168" s="60"/>
      <c r="K168" s="61"/>
      <c r="L168" s="83"/>
      <c r="M168" s="76"/>
      <c r="N168" s="55"/>
      <c r="O168" s="57"/>
      <c r="P168" s="58"/>
      <c r="Q168" s="58"/>
      <c r="R168" s="59"/>
      <c r="S168" s="60"/>
      <c r="T168" s="61"/>
      <c r="U168" s="63"/>
      <c r="V168" s="3"/>
      <c r="W168" s="3"/>
      <c r="X168" s="3"/>
      <c r="Y168" s="3"/>
      <c r="Z168" s="3"/>
    </row>
    <row r="169" spans="1:26" s="5" customFormat="1" ht="9.75">
      <c r="A169" s="63"/>
      <c r="B169" s="63"/>
      <c r="C169" s="63"/>
      <c r="D169" s="56"/>
      <c r="E169" s="55"/>
      <c r="F169" s="167"/>
      <c r="G169" s="58"/>
      <c r="H169" s="58"/>
      <c r="I169" s="59"/>
      <c r="J169" s="60"/>
      <c r="K169" s="61"/>
      <c r="L169" s="83"/>
      <c r="M169" s="76"/>
      <c r="N169" s="55"/>
      <c r="O169" s="57"/>
      <c r="P169" s="58"/>
      <c r="Q169" s="58"/>
      <c r="R169" s="59"/>
      <c r="S169" s="60"/>
      <c r="T169" s="61"/>
      <c r="U169" s="63"/>
      <c r="V169" s="3"/>
      <c r="W169" s="3"/>
      <c r="X169" s="3"/>
      <c r="Y169" s="3"/>
      <c r="Z169" s="3"/>
    </row>
    <row r="170" spans="1:26" s="5" customFormat="1" ht="9.75">
      <c r="A170" s="63"/>
      <c r="B170" s="63"/>
      <c r="C170" s="63"/>
      <c r="D170" s="56"/>
      <c r="E170" s="55"/>
      <c r="F170" s="167"/>
      <c r="G170" s="58"/>
      <c r="H170" s="58"/>
      <c r="I170" s="59"/>
      <c r="J170" s="60"/>
      <c r="K170" s="61"/>
      <c r="L170" s="83"/>
      <c r="M170" s="76"/>
      <c r="N170" s="55"/>
      <c r="O170" s="57"/>
      <c r="P170" s="58"/>
      <c r="Q170" s="58"/>
      <c r="R170" s="59"/>
      <c r="S170" s="60"/>
      <c r="T170" s="61"/>
      <c r="U170" s="63"/>
      <c r="V170" s="3"/>
      <c r="W170" s="3"/>
      <c r="X170" s="3"/>
      <c r="Y170" s="3"/>
      <c r="Z170" s="3"/>
    </row>
    <row r="171" spans="1:26" s="5" customFormat="1" ht="9.75">
      <c r="A171" s="63"/>
      <c r="B171" s="63"/>
      <c r="C171" s="63"/>
      <c r="D171" s="56"/>
      <c r="E171" s="55"/>
      <c r="F171" s="167"/>
      <c r="G171" s="58"/>
      <c r="H171" s="58"/>
      <c r="I171" s="59"/>
      <c r="J171" s="60"/>
      <c r="K171" s="61"/>
      <c r="L171" s="83"/>
      <c r="M171" s="76"/>
      <c r="N171" s="55"/>
      <c r="O171" s="57"/>
      <c r="P171" s="58"/>
      <c r="Q171" s="58"/>
      <c r="R171" s="59"/>
      <c r="S171" s="60"/>
      <c r="T171" s="61"/>
      <c r="U171" s="63"/>
      <c r="V171" s="3"/>
      <c r="W171" s="3"/>
      <c r="X171" s="3"/>
      <c r="Y171" s="3"/>
      <c r="Z171" s="3"/>
    </row>
    <row r="172" spans="1:26" s="5" customFormat="1" ht="9.75">
      <c r="A172" s="63"/>
      <c r="B172" s="63"/>
      <c r="C172" s="63"/>
      <c r="D172" s="56"/>
      <c r="E172" s="55"/>
      <c r="F172" s="167"/>
      <c r="G172" s="58"/>
      <c r="H172" s="58"/>
      <c r="I172" s="59"/>
      <c r="J172" s="60"/>
      <c r="K172" s="61"/>
      <c r="L172" s="83"/>
      <c r="M172" s="76"/>
      <c r="N172" s="55"/>
      <c r="O172" s="57"/>
      <c r="P172" s="58"/>
      <c r="Q172" s="58"/>
      <c r="R172" s="59"/>
      <c r="S172" s="60"/>
      <c r="T172" s="61"/>
      <c r="U172" s="63"/>
      <c r="V172" s="3"/>
      <c r="W172" s="3"/>
      <c r="X172" s="3"/>
      <c r="Y172" s="3"/>
      <c r="Z172" s="3"/>
    </row>
    <row r="173" spans="1:26" s="5" customFormat="1" ht="9.75">
      <c r="A173" s="63"/>
      <c r="B173" s="63"/>
      <c r="C173" s="63"/>
      <c r="D173" s="56"/>
      <c r="E173" s="55"/>
      <c r="F173" s="167"/>
      <c r="G173" s="58"/>
      <c r="H173" s="58"/>
      <c r="I173" s="59"/>
      <c r="J173" s="60"/>
      <c r="K173" s="61"/>
      <c r="L173" s="83"/>
      <c r="M173" s="76"/>
      <c r="N173" s="55"/>
      <c r="O173" s="57"/>
      <c r="P173" s="58"/>
      <c r="Q173" s="58"/>
      <c r="R173" s="59"/>
      <c r="S173" s="60"/>
      <c r="T173" s="61"/>
      <c r="U173" s="63"/>
      <c r="V173" s="3"/>
      <c r="W173" s="3"/>
      <c r="X173" s="3"/>
      <c r="Y173" s="3"/>
      <c r="Z173" s="3"/>
    </row>
    <row r="174" spans="1:26" s="5" customFormat="1" ht="9.75">
      <c r="A174" s="63"/>
      <c r="B174" s="63"/>
      <c r="C174" s="63"/>
      <c r="D174" s="56"/>
      <c r="E174" s="55"/>
      <c r="F174" s="167"/>
      <c r="G174" s="58"/>
      <c r="H174" s="58"/>
      <c r="I174" s="59"/>
      <c r="J174" s="60"/>
      <c r="K174" s="61"/>
      <c r="L174" s="83"/>
      <c r="M174" s="76"/>
      <c r="N174" s="55"/>
      <c r="O174" s="57"/>
      <c r="P174" s="58"/>
      <c r="Q174" s="58"/>
      <c r="R174" s="59"/>
      <c r="S174" s="60"/>
      <c r="T174" s="61"/>
      <c r="U174" s="63"/>
      <c r="V174" s="3"/>
      <c r="W174" s="3"/>
      <c r="X174" s="3"/>
      <c r="Y174" s="3"/>
      <c r="Z174" s="3"/>
    </row>
    <row r="175" spans="1:26" s="5" customFormat="1" ht="9.75">
      <c r="A175" s="63"/>
      <c r="B175" s="63"/>
      <c r="C175" s="63"/>
      <c r="D175" s="56"/>
      <c r="E175" s="55"/>
      <c r="F175" s="167"/>
      <c r="G175" s="58"/>
      <c r="H175" s="58"/>
      <c r="I175" s="59"/>
      <c r="J175" s="60"/>
      <c r="K175" s="61"/>
      <c r="L175" s="83"/>
      <c r="M175" s="76"/>
      <c r="N175" s="55"/>
      <c r="O175" s="57"/>
      <c r="P175" s="58"/>
      <c r="Q175" s="58"/>
      <c r="R175" s="59"/>
      <c r="S175" s="60"/>
      <c r="T175" s="61"/>
      <c r="U175" s="63"/>
      <c r="V175" s="3"/>
      <c r="W175" s="3"/>
      <c r="X175" s="3"/>
      <c r="Y175" s="3"/>
      <c r="Z175" s="3"/>
    </row>
    <row r="176" spans="1:26" s="5" customFormat="1" ht="9.75">
      <c r="A176" s="63"/>
      <c r="B176" s="63"/>
      <c r="C176" s="63"/>
      <c r="D176" s="56"/>
      <c r="E176" s="55"/>
      <c r="F176" s="167"/>
      <c r="G176" s="58"/>
      <c r="H176" s="58"/>
      <c r="I176" s="59"/>
      <c r="J176" s="60"/>
      <c r="K176" s="61"/>
      <c r="L176" s="83"/>
      <c r="M176" s="76"/>
      <c r="N176" s="55"/>
      <c r="O176" s="57"/>
      <c r="P176" s="58"/>
      <c r="Q176" s="58"/>
      <c r="R176" s="59"/>
      <c r="S176" s="60"/>
      <c r="T176" s="61"/>
      <c r="U176" s="63"/>
      <c r="V176" s="3"/>
      <c r="W176" s="3"/>
      <c r="X176" s="3"/>
      <c r="Y176" s="3"/>
      <c r="Z176" s="3"/>
    </row>
    <row r="177" spans="1:26" s="5" customFormat="1" ht="9.75">
      <c r="A177" s="63"/>
      <c r="B177" s="63"/>
      <c r="C177" s="63"/>
      <c r="D177" s="56"/>
      <c r="E177" s="55"/>
      <c r="F177" s="167"/>
      <c r="G177" s="58"/>
      <c r="H177" s="58"/>
      <c r="I177" s="59"/>
      <c r="J177" s="60"/>
      <c r="K177" s="61"/>
      <c r="L177" s="83"/>
      <c r="M177" s="76"/>
      <c r="N177" s="55"/>
      <c r="O177" s="57"/>
      <c r="P177" s="58"/>
      <c r="Q177" s="58"/>
      <c r="R177" s="59"/>
      <c r="S177" s="60"/>
      <c r="T177" s="61"/>
      <c r="U177" s="63"/>
      <c r="V177" s="3"/>
      <c r="W177" s="3"/>
      <c r="X177" s="3"/>
      <c r="Y177" s="3"/>
      <c r="Z177" s="3"/>
    </row>
    <row r="178" spans="1:26" s="5" customFormat="1" ht="9.75">
      <c r="A178" s="63"/>
      <c r="B178" s="63"/>
      <c r="C178" s="63"/>
      <c r="D178" s="56"/>
      <c r="E178" s="55"/>
      <c r="F178" s="167"/>
      <c r="G178" s="58"/>
      <c r="H178" s="58"/>
      <c r="I178" s="59"/>
      <c r="J178" s="60"/>
      <c r="K178" s="61"/>
      <c r="L178" s="83"/>
      <c r="M178" s="76"/>
      <c r="N178" s="55"/>
      <c r="O178" s="57"/>
      <c r="P178" s="58"/>
      <c r="Q178" s="58"/>
      <c r="R178" s="59"/>
      <c r="S178" s="60"/>
      <c r="T178" s="61"/>
      <c r="U178" s="63"/>
      <c r="V178" s="3"/>
      <c r="W178" s="3"/>
      <c r="X178" s="3"/>
      <c r="Y178" s="3"/>
      <c r="Z178" s="3"/>
    </row>
    <row r="179" spans="1:26" s="5" customFormat="1" ht="9.75">
      <c r="A179" s="63"/>
      <c r="B179" s="63"/>
      <c r="C179" s="63"/>
      <c r="D179" s="56"/>
      <c r="E179" s="55"/>
      <c r="F179" s="167"/>
      <c r="G179" s="58"/>
      <c r="H179" s="58"/>
      <c r="I179" s="59"/>
      <c r="J179" s="60"/>
      <c r="K179" s="61"/>
      <c r="L179" s="83"/>
      <c r="M179" s="76"/>
      <c r="N179" s="55"/>
      <c r="O179" s="57"/>
      <c r="P179" s="58"/>
      <c r="Q179" s="58"/>
      <c r="R179" s="59"/>
      <c r="S179" s="60"/>
      <c r="T179" s="61"/>
      <c r="U179" s="63"/>
      <c r="V179" s="3"/>
      <c r="W179" s="3"/>
      <c r="X179" s="3"/>
      <c r="Y179" s="3"/>
      <c r="Z179" s="3"/>
    </row>
    <row r="180" spans="1:26" s="5" customFormat="1" ht="9.75">
      <c r="A180" s="63"/>
      <c r="B180" s="63"/>
      <c r="C180" s="63"/>
      <c r="D180" s="56"/>
      <c r="E180" s="55"/>
      <c r="F180" s="167"/>
      <c r="G180" s="58"/>
      <c r="H180" s="58"/>
      <c r="I180" s="59"/>
      <c r="J180" s="60"/>
      <c r="K180" s="61"/>
      <c r="L180" s="83"/>
      <c r="M180" s="76"/>
      <c r="N180" s="55"/>
      <c r="O180" s="57"/>
      <c r="P180" s="58"/>
      <c r="Q180" s="58"/>
      <c r="R180" s="59"/>
      <c r="S180" s="60"/>
      <c r="T180" s="61"/>
      <c r="U180" s="63"/>
      <c r="V180" s="3"/>
      <c r="W180" s="3"/>
      <c r="X180" s="3"/>
      <c r="Y180" s="3"/>
      <c r="Z180" s="3"/>
    </row>
    <row r="181" spans="1:26" s="5" customFormat="1" ht="9.75">
      <c r="A181" s="63"/>
      <c r="B181" s="63"/>
      <c r="C181" s="63"/>
      <c r="D181" s="56"/>
      <c r="E181" s="55"/>
      <c r="F181" s="167"/>
      <c r="G181" s="58"/>
      <c r="H181" s="58"/>
      <c r="I181" s="59"/>
      <c r="J181" s="60"/>
      <c r="K181" s="61"/>
      <c r="L181" s="83"/>
      <c r="M181" s="76"/>
      <c r="N181" s="55"/>
      <c r="O181" s="57"/>
      <c r="P181" s="58"/>
      <c r="Q181" s="58"/>
      <c r="R181" s="59"/>
      <c r="S181" s="60"/>
      <c r="T181" s="61"/>
      <c r="U181" s="63"/>
      <c r="V181" s="3"/>
      <c r="W181" s="3"/>
      <c r="X181" s="3"/>
      <c r="Y181" s="3"/>
      <c r="Z181" s="3"/>
    </row>
    <row r="182" spans="1:26" s="5" customFormat="1" ht="9.75">
      <c r="A182" s="63"/>
      <c r="B182" s="63"/>
      <c r="C182" s="63"/>
      <c r="D182" s="56"/>
      <c r="E182" s="55"/>
      <c r="F182" s="167"/>
      <c r="G182" s="58"/>
      <c r="H182" s="58"/>
      <c r="I182" s="59"/>
      <c r="J182" s="60"/>
      <c r="K182" s="61"/>
      <c r="L182" s="83"/>
      <c r="M182" s="76"/>
      <c r="N182" s="55"/>
      <c r="O182" s="57"/>
      <c r="P182" s="58"/>
      <c r="Q182" s="58"/>
      <c r="R182" s="59"/>
      <c r="S182" s="60"/>
      <c r="T182" s="61"/>
      <c r="U182" s="63"/>
      <c r="V182" s="3"/>
      <c r="W182" s="3"/>
      <c r="X182" s="3"/>
      <c r="Y182" s="3"/>
      <c r="Z182" s="3"/>
    </row>
    <row r="183" spans="1:26" s="5" customFormat="1" ht="9.75">
      <c r="A183" s="63"/>
      <c r="B183" s="63"/>
      <c r="C183" s="63"/>
      <c r="D183" s="56"/>
      <c r="E183" s="55"/>
      <c r="F183" s="167"/>
      <c r="G183" s="58"/>
      <c r="H183" s="58"/>
      <c r="I183" s="59"/>
      <c r="J183" s="60"/>
      <c r="K183" s="61"/>
      <c r="L183" s="83"/>
      <c r="M183" s="76"/>
      <c r="N183" s="55"/>
      <c r="O183" s="57"/>
      <c r="P183" s="58"/>
      <c r="Q183" s="58"/>
      <c r="R183" s="59"/>
      <c r="S183" s="60"/>
      <c r="T183" s="61"/>
      <c r="U183" s="63"/>
      <c r="V183" s="3"/>
      <c r="W183" s="3"/>
      <c r="X183" s="3"/>
      <c r="Y183" s="3"/>
      <c r="Z183" s="3"/>
    </row>
    <row r="184" spans="1:26" s="5" customFormat="1" ht="9.75">
      <c r="A184" s="63"/>
      <c r="B184" s="63"/>
      <c r="C184" s="63"/>
      <c r="D184" s="56"/>
      <c r="E184" s="55"/>
      <c r="F184" s="167"/>
      <c r="G184" s="58"/>
      <c r="H184" s="58"/>
      <c r="I184" s="59"/>
      <c r="J184" s="60"/>
      <c r="K184" s="61"/>
      <c r="L184" s="83"/>
      <c r="M184" s="76"/>
      <c r="N184" s="55"/>
      <c r="O184" s="57"/>
      <c r="P184" s="58"/>
      <c r="Q184" s="58"/>
      <c r="R184" s="59"/>
      <c r="S184" s="60"/>
      <c r="T184" s="61"/>
      <c r="U184" s="63"/>
      <c r="V184" s="3"/>
      <c r="W184" s="3"/>
      <c r="X184" s="3"/>
      <c r="Y184" s="3"/>
      <c r="Z184" s="3"/>
    </row>
    <row r="185" spans="1:26" s="5" customFormat="1" ht="9.75">
      <c r="A185" s="63"/>
      <c r="B185" s="63"/>
      <c r="C185" s="63"/>
      <c r="D185" s="56"/>
      <c r="E185" s="55"/>
      <c r="F185" s="167"/>
      <c r="G185" s="58"/>
      <c r="H185" s="58"/>
      <c r="I185" s="59"/>
      <c r="J185" s="60"/>
      <c r="K185" s="61"/>
      <c r="L185" s="83"/>
      <c r="M185" s="76"/>
      <c r="N185" s="55"/>
      <c r="O185" s="57"/>
      <c r="P185" s="58"/>
      <c r="Q185" s="58"/>
      <c r="R185" s="59"/>
      <c r="S185" s="60"/>
      <c r="T185" s="61"/>
      <c r="U185" s="63"/>
      <c r="V185" s="3"/>
      <c r="W185" s="3"/>
      <c r="X185" s="3"/>
      <c r="Y185" s="3"/>
      <c r="Z185" s="3"/>
    </row>
    <row r="186" spans="1:26" s="5" customFormat="1" ht="9.75">
      <c r="A186" s="63"/>
      <c r="B186" s="63"/>
      <c r="C186" s="63"/>
      <c r="D186" s="56"/>
      <c r="E186" s="55"/>
      <c r="F186" s="167"/>
      <c r="G186" s="58"/>
      <c r="H186" s="58"/>
      <c r="I186" s="59"/>
      <c r="J186" s="60"/>
      <c r="K186" s="61"/>
      <c r="L186" s="83"/>
      <c r="M186" s="76"/>
      <c r="N186" s="55"/>
      <c r="O186" s="57"/>
      <c r="P186" s="58"/>
      <c r="Q186" s="58"/>
      <c r="R186" s="59"/>
      <c r="S186" s="60"/>
      <c r="T186" s="61"/>
      <c r="U186" s="63"/>
      <c r="V186" s="3"/>
      <c r="W186" s="3"/>
      <c r="X186" s="3"/>
      <c r="Y186" s="3"/>
      <c r="Z186" s="3"/>
    </row>
    <row r="187" spans="1:26" s="5" customFormat="1" ht="9.75">
      <c r="A187" s="63"/>
      <c r="B187" s="63"/>
      <c r="C187" s="63"/>
      <c r="D187" s="56"/>
      <c r="E187" s="55"/>
      <c r="F187" s="167"/>
      <c r="G187" s="58"/>
      <c r="H187" s="58"/>
      <c r="I187" s="59"/>
      <c r="J187" s="60"/>
      <c r="K187" s="61"/>
      <c r="L187" s="83"/>
      <c r="M187" s="76"/>
      <c r="N187" s="55"/>
      <c r="O187" s="57"/>
      <c r="P187" s="58"/>
      <c r="Q187" s="58"/>
      <c r="R187" s="59"/>
      <c r="S187" s="60"/>
      <c r="T187" s="61"/>
      <c r="U187" s="63"/>
      <c r="V187" s="3"/>
      <c r="W187" s="3"/>
      <c r="X187" s="3"/>
      <c r="Y187" s="3"/>
      <c r="Z187" s="3"/>
    </row>
    <row r="188" spans="1:26" s="5" customFormat="1" ht="9.75">
      <c r="A188" s="63"/>
      <c r="B188" s="63"/>
      <c r="C188" s="63"/>
      <c r="D188" s="56"/>
      <c r="E188" s="55"/>
      <c r="F188" s="167"/>
      <c r="G188" s="58"/>
      <c r="H188" s="58"/>
      <c r="I188" s="59"/>
      <c r="J188" s="60"/>
      <c r="K188" s="61"/>
      <c r="L188" s="83"/>
      <c r="M188" s="76"/>
      <c r="N188" s="55"/>
      <c r="O188" s="57"/>
      <c r="P188" s="58"/>
      <c r="Q188" s="58"/>
      <c r="R188" s="59"/>
      <c r="S188" s="60"/>
      <c r="T188" s="61"/>
      <c r="U188" s="63"/>
      <c r="V188" s="3"/>
      <c r="W188" s="3"/>
      <c r="X188" s="3"/>
      <c r="Y188" s="3"/>
      <c r="Z188" s="3"/>
    </row>
    <row r="189" spans="1:26" s="5" customFormat="1" ht="9.75">
      <c r="A189" s="63"/>
      <c r="B189" s="63"/>
      <c r="C189" s="63"/>
      <c r="D189" s="56"/>
      <c r="E189" s="55"/>
      <c r="F189" s="167"/>
      <c r="G189" s="58"/>
      <c r="H189" s="58"/>
      <c r="I189" s="59"/>
      <c r="J189" s="60"/>
      <c r="K189" s="61"/>
      <c r="L189" s="83"/>
      <c r="M189" s="76"/>
      <c r="N189" s="55"/>
      <c r="O189" s="57"/>
      <c r="P189" s="58"/>
      <c r="Q189" s="58"/>
      <c r="R189" s="59"/>
      <c r="S189" s="60"/>
      <c r="T189" s="61"/>
      <c r="U189" s="63"/>
      <c r="V189" s="3"/>
      <c r="W189" s="3"/>
      <c r="X189" s="3"/>
      <c r="Y189" s="3"/>
      <c r="Z189" s="3"/>
    </row>
    <row r="190" spans="1:26" s="5" customFormat="1" ht="9.75">
      <c r="A190" s="63"/>
      <c r="B190" s="63"/>
      <c r="C190" s="63"/>
      <c r="D190" s="56"/>
      <c r="E190" s="55"/>
      <c r="F190" s="167"/>
      <c r="G190" s="58"/>
      <c r="H190" s="58"/>
      <c r="I190" s="59"/>
      <c r="J190" s="60"/>
      <c r="K190" s="61"/>
      <c r="L190" s="83"/>
      <c r="M190" s="76"/>
      <c r="N190" s="55"/>
      <c r="O190" s="57"/>
      <c r="P190" s="58"/>
      <c r="Q190" s="58"/>
      <c r="R190" s="59"/>
      <c r="S190" s="60"/>
      <c r="T190" s="61"/>
      <c r="U190" s="63"/>
      <c r="V190" s="3"/>
      <c r="W190" s="3"/>
      <c r="X190" s="3"/>
      <c r="Y190" s="3"/>
      <c r="Z190" s="3"/>
    </row>
    <row r="191" spans="1:26" s="5" customFormat="1" ht="9.75">
      <c r="A191" s="63"/>
      <c r="B191" s="63"/>
      <c r="C191" s="63"/>
      <c r="D191" s="56"/>
      <c r="E191" s="55"/>
      <c r="F191" s="167"/>
      <c r="G191" s="58"/>
      <c r="H191" s="58"/>
      <c r="I191" s="59"/>
      <c r="J191" s="60"/>
      <c r="K191" s="61"/>
      <c r="L191" s="83"/>
      <c r="M191" s="76"/>
      <c r="N191" s="55"/>
      <c r="O191" s="57"/>
      <c r="P191" s="58"/>
      <c r="Q191" s="58"/>
      <c r="R191" s="59"/>
      <c r="S191" s="60"/>
      <c r="T191" s="61"/>
      <c r="U191" s="63"/>
      <c r="V191" s="3"/>
      <c r="W191" s="3"/>
      <c r="X191" s="3"/>
      <c r="Y191" s="3"/>
      <c r="Z191" s="3"/>
    </row>
    <row r="192" spans="1:26" s="5" customFormat="1" ht="9.75">
      <c r="A192" s="63"/>
      <c r="B192" s="63"/>
      <c r="C192" s="63"/>
      <c r="D192" s="56"/>
      <c r="E192" s="55"/>
      <c r="F192" s="167"/>
      <c r="G192" s="58"/>
      <c r="H192" s="58"/>
      <c r="I192" s="59"/>
      <c r="J192" s="60"/>
      <c r="K192" s="61"/>
      <c r="L192" s="83"/>
      <c r="M192" s="76"/>
      <c r="N192" s="55"/>
      <c r="O192" s="57"/>
      <c r="P192" s="58"/>
      <c r="Q192" s="58"/>
      <c r="R192" s="59"/>
      <c r="S192" s="60"/>
      <c r="T192" s="61"/>
      <c r="U192" s="63"/>
      <c r="V192" s="3"/>
      <c r="W192" s="3"/>
      <c r="X192" s="3"/>
      <c r="Y192" s="3"/>
      <c r="Z192" s="3"/>
    </row>
    <row r="193" spans="1:26" s="5" customFormat="1" ht="9.75">
      <c r="A193" s="63"/>
      <c r="B193" s="63"/>
      <c r="C193" s="63"/>
      <c r="D193" s="56"/>
      <c r="E193" s="55"/>
      <c r="F193" s="167"/>
      <c r="G193" s="58"/>
      <c r="H193" s="58"/>
      <c r="I193" s="59"/>
      <c r="J193" s="60"/>
      <c r="K193" s="61"/>
      <c r="L193" s="83"/>
      <c r="M193" s="76"/>
      <c r="N193" s="55"/>
      <c r="O193" s="57"/>
      <c r="P193" s="58"/>
      <c r="Q193" s="58"/>
      <c r="R193" s="59"/>
      <c r="S193" s="60"/>
      <c r="T193" s="61"/>
      <c r="U193" s="63"/>
      <c r="V193" s="3"/>
      <c r="W193" s="3"/>
      <c r="X193" s="3"/>
      <c r="Y193" s="3"/>
      <c r="Z193" s="3"/>
    </row>
    <row r="194" spans="1:26" s="5" customFormat="1" ht="9.75">
      <c r="A194" s="63"/>
      <c r="B194" s="63"/>
      <c r="C194" s="63"/>
      <c r="D194" s="56"/>
      <c r="E194" s="55"/>
      <c r="F194" s="167"/>
      <c r="G194" s="58"/>
      <c r="H194" s="58"/>
      <c r="I194" s="59"/>
      <c r="J194" s="60"/>
      <c r="K194" s="61"/>
      <c r="L194" s="83"/>
      <c r="M194" s="76"/>
      <c r="N194" s="55"/>
      <c r="O194" s="57"/>
      <c r="P194" s="58"/>
      <c r="Q194" s="58"/>
      <c r="R194" s="59"/>
      <c r="S194" s="60"/>
      <c r="T194" s="61"/>
      <c r="U194" s="63"/>
      <c r="V194" s="3"/>
      <c r="W194" s="3"/>
      <c r="X194" s="3"/>
      <c r="Y194" s="3"/>
      <c r="Z194" s="3"/>
    </row>
    <row r="195" spans="1:26" s="5" customFormat="1" ht="9.75">
      <c r="A195" s="63"/>
      <c r="B195" s="63"/>
      <c r="C195" s="63"/>
      <c r="D195" s="56"/>
      <c r="E195" s="55"/>
      <c r="F195" s="167"/>
      <c r="G195" s="58"/>
      <c r="H195" s="58"/>
      <c r="I195" s="59"/>
      <c r="J195" s="60"/>
      <c r="K195" s="61"/>
      <c r="L195" s="83"/>
      <c r="M195" s="76"/>
      <c r="N195" s="55"/>
      <c r="O195" s="57"/>
      <c r="P195" s="58"/>
      <c r="Q195" s="58"/>
      <c r="R195" s="59"/>
      <c r="S195" s="60"/>
      <c r="T195" s="61"/>
      <c r="U195" s="63"/>
      <c r="V195" s="3"/>
      <c r="W195" s="3"/>
      <c r="X195" s="3"/>
      <c r="Y195" s="3"/>
      <c r="Z195" s="3"/>
    </row>
    <row r="196" spans="1:26" s="5" customFormat="1" ht="9.75">
      <c r="A196" s="63"/>
      <c r="B196" s="63"/>
      <c r="C196" s="63"/>
      <c r="D196" s="56"/>
      <c r="E196" s="55"/>
      <c r="F196" s="167"/>
      <c r="G196" s="58"/>
      <c r="H196" s="58"/>
      <c r="I196" s="59"/>
      <c r="J196" s="60"/>
      <c r="K196" s="61"/>
      <c r="L196" s="83"/>
      <c r="M196" s="76"/>
      <c r="N196" s="55"/>
      <c r="O196" s="57"/>
      <c r="P196" s="58"/>
      <c r="Q196" s="58"/>
      <c r="R196" s="59"/>
      <c r="S196" s="60"/>
      <c r="T196" s="61"/>
      <c r="U196" s="63"/>
      <c r="V196" s="3"/>
      <c r="W196" s="3"/>
      <c r="X196" s="3"/>
      <c r="Y196" s="3"/>
      <c r="Z196" s="3"/>
    </row>
    <row r="197" spans="1:26" s="5" customFormat="1" ht="9.75">
      <c r="A197" s="63"/>
      <c r="B197" s="63"/>
      <c r="C197" s="63"/>
      <c r="D197" s="56"/>
      <c r="E197" s="55"/>
      <c r="F197" s="167"/>
      <c r="G197" s="58"/>
      <c r="H197" s="58"/>
      <c r="I197" s="59"/>
      <c r="J197" s="60"/>
      <c r="K197" s="61"/>
      <c r="L197" s="83"/>
      <c r="M197" s="76"/>
      <c r="N197" s="55"/>
      <c r="O197" s="57"/>
      <c r="P197" s="58"/>
      <c r="Q197" s="58"/>
      <c r="R197" s="59"/>
      <c r="S197" s="60"/>
      <c r="T197" s="61"/>
      <c r="U197" s="63"/>
      <c r="V197" s="3"/>
      <c r="W197" s="3"/>
      <c r="X197" s="3"/>
      <c r="Y197" s="3"/>
      <c r="Z197" s="3"/>
    </row>
    <row r="198" spans="1:26" s="5" customFormat="1" ht="9.75">
      <c r="A198" s="63"/>
      <c r="B198" s="63"/>
      <c r="C198" s="63"/>
      <c r="D198" s="56"/>
      <c r="E198" s="55"/>
      <c r="F198" s="167"/>
      <c r="G198" s="58"/>
      <c r="H198" s="58"/>
      <c r="I198" s="59"/>
      <c r="J198" s="60"/>
      <c r="K198" s="61"/>
      <c r="L198" s="83"/>
      <c r="M198" s="76"/>
      <c r="N198" s="55"/>
      <c r="O198" s="57"/>
      <c r="P198" s="58"/>
      <c r="Q198" s="58"/>
      <c r="R198" s="59"/>
      <c r="S198" s="60"/>
      <c r="T198" s="61"/>
      <c r="U198" s="63"/>
      <c r="V198" s="3"/>
      <c r="W198" s="3"/>
      <c r="X198" s="3"/>
      <c r="Y198" s="3"/>
      <c r="Z198" s="3"/>
    </row>
    <row r="199" spans="1:26" s="5" customFormat="1" ht="9.75">
      <c r="A199" s="63"/>
      <c r="B199" s="63"/>
      <c r="C199" s="63"/>
      <c r="D199" s="56"/>
      <c r="E199" s="55"/>
      <c r="F199" s="167"/>
      <c r="G199" s="58"/>
      <c r="H199" s="58"/>
      <c r="I199" s="59"/>
      <c r="J199" s="60"/>
      <c r="K199" s="61"/>
      <c r="L199" s="83"/>
      <c r="M199" s="76"/>
      <c r="N199" s="55"/>
      <c r="O199" s="57"/>
      <c r="P199" s="58"/>
      <c r="Q199" s="58"/>
      <c r="R199" s="59"/>
      <c r="S199" s="60"/>
      <c r="T199" s="61"/>
      <c r="U199" s="63"/>
      <c r="V199" s="3"/>
      <c r="W199" s="3"/>
      <c r="X199" s="3"/>
      <c r="Y199" s="3"/>
      <c r="Z199" s="3"/>
    </row>
    <row r="200" spans="1:26" s="5" customFormat="1" ht="9.75">
      <c r="A200" s="63"/>
      <c r="B200" s="63"/>
      <c r="C200" s="63"/>
      <c r="D200" s="56"/>
      <c r="E200" s="55"/>
      <c r="F200" s="167"/>
      <c r="G200" s="58"/>
      <c r="H200" s="58"/>
      <c r="I200" s="59"/>
      <c r="J200" s="60"/>
      <c r="K200" s="61"/>
      <c r="L200" s="83"/>
      <c r="M200" s="76"/>
      <c r="N200" s="55"/>
      <c r="O200" s="57"/>
      <c r="P200" s="58"/>
      <c r="Q200" s="58"/>
      <c r="R200" s="59"/>
      <c r="S200" s="60"/>
      <c r="T200" s="61"/>
      <c r="U200" s="63"/>
      <c r="V200" s="3"/>
      <c r="W200" s="3"/>
      <c r="X200" s="3"/>
      <c r="Y200" s="3"/>
      <c r="Z200" s="3"/>
    </row>
  </sheetData>
  <sheetProtection/>
  <conditionalFormatting sqref="M8:U93">
    <cfRule type="expression" priority="1" dxfId="23" stopIfTrue="1">
      <formula>$P8&gt;$W$2</formula>
    </cfRule>
  </conditionalFormatting>
  <printOptions horizontalCentered="1"/>
  <pageMargins left="0.2755905511811024" right="0.2755905511811024" top="0.1968503937007874" bottom="0.1968503937007874" header="0.11811023622047245" footer="0.11811023622047245"/>
  <pageSetup firstPageNumber="1" useFirstPageNumber="1" fitToHeight="12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X158"/>
  <sheetViews>
    <sheetView workbookViewId="0" topLeftCell="A1">
      <pane ySplit="4" topLeftCell="A41" activePane="bottomLeft" state="frozen"/>
      <selection pane="topLeft" activeCell="AQ1" sqref="AQ1"/>
      <selection pane="bottomLeft" activeCell="K58" sqref="K58:S59"/>
    </sheetView>
  </sheetViews>
  <sheetFormatPr defaultColWidth="9.375" defaultRowHeight="12.75"/>
  <cols>
    <col min="1" max="1" width="5.50390625" style="33" customWidth="1"/>
    <col min="2" max="2" width="5.625" style="95" customWidth="1"/>
    <col min="3" max="3" width="4.875" style="95" customWidth="1"/>
    <col min="4" max="4" width="7.50390625" style="108" customWidth="1"/>
    <col min="5" max="5" width="7.625" style="112" customWidth="1"/>
    <col min="6" max="6" width="6.375" style="116" customWidth="1"/>
    <col min="7" max="7" width="4.00390625" style="121" customWidth="1"/>
    <col min="8" max="8" width="4.625" style="38" customWidth="1"/>
    <col min="9" max="9" width="3.625" style="36" customWidth="1"/>
    <col min="10" max="10" width="4.00390625" style="4" customWidth="1"/>
    <col min="11" max="11" width="5.625" style="34" customWidth="1"/>
    <col min="12" max="12" width="4.875" style="95" customWidth="1"/>
    <col min="13" max="13" width="4.00390625" style="112" customWidth="1"/>
    <col min="14" max="14" width="8.625" style="108" customWidth="1"/>
    <col min="15" max="15" width="6.375" style="116" customWidth="1"/>
    <col min="16" max="16" width="9.125" style="121" customWidth="1"/>
    <col min="17" max="17" width="4.625" style="95" customWidth="1"/>
    <col min="18" max="18" width="4.875" style="124" customWidth="1"/>
    <col min="19" max="19" width="4.00390625" style="33" customWidth="1"/>
    <col min="20" max="20" width="1.875" style="4" customWidth="1"/>
    <col min="21" max="21" width="16.625" style="4" customWidth="1"/>
    <col min="22" max="22" width="3.875" style="33" customWidth="1"/>
    <col min="23" max="23" width="9.375" style="0" customWidth="1"/>
    <col min="24" max="24" width="4.875" style="95" customWidth="1"/>
    <col min="25" max="25" width="2.625" style="101" customWidth="1"/>
    <col min="26" max="27" width="7.50390625" style="96" customWidth="1"/>
    <col min="28" max="28" width="10.00390625" style="33" customWidth="1"/>
    <col min="29" max="29" width="4.875" style="95" customWidth="1"/>
    <col min="30" max="30" width="10.50390625" style="38" customWidth="1"/>
    <col min="31" max="31" width="4.00390625" style="33" customWidth="1"/>
    <col min="32" max="32" width="9.375" style="29" customWidth="1"/>
    <col min="33" max="33" width="5.875" style="33" customWidth="1"/>
    <col min="34" max="34" width="3.125" style="0" customWidth="1"/>
    <col min="35" max="35" width="2.875" style="29" customWidth="1"/>
    <col min="36" max="36" width="7.125" style="29" customWidth="1"/>
    <col min="37" max="37" width="4.125" style="29" customWidth="1"/>
    <col min="38" max="38" width="10.125" style="29" customWidth="1"/>
    <col min="39" max="39" width="2.875" style="29" customWidth="1"/>
    <col min="40" max="40" width="6.00390625" style="29" customWidth="1"/>
    <col min="41" max="41" width="4.50390625" style="29" customWidth="1"/>
    <col min="42" max="42" width="2.625" style="29" customWidth="1"/>
    <col min="43" max="44" width="3.125" style="29" customWidth="1"/>
    <col min="45" max="45" width="7.50390625" style="130" customWidth="1"/>
    <col min="46" max="46" width="4.125" style="29" customWidth="1"/>
    <col min="47" max="47" width="8.375" style="29" hidden="1" customWidth="1"/>
    <col min="48" max="48" width="3.625" style="29" hidden="1" customWidth="1"/>
    <col min="49" max="49" width="4.875" style="132" customWidth="1"/>
    <col min="50" max="50" width="4.375" style="29" customWidth="1"/>
    <col min="51" max="51" width="2.375" style="29" hidden="1" customWidth="1"/>
    <col min="52" max="52" width="4.875" style="134" hidden="1" customWidth="1"/>
    <col min="53" max="53" width="3.125" style="29" customWidth="1"/>
    <col min="54" max="54" width="2.875" style="29" customWidth="1"/>
    <col min="55" max="55" width="6.625" style="130" customWidth="1"/>
    <col min="56" max="56" width="4.125" style="29" customWidth="1"/>
    <col min="57" max="57" width="10.125" style="36" hidden="1" customWidth="1"/>
    <col min="58" max="58" width="3.375" style="29" hidden="1" customWidth="1"/>
    <col min="59" max="59" width="4.50390625" style="132" customWidth="1"/>
    <col min="60" max="60" width="5.125" style="29" customWidth="1"/>
    <col min="61" max="61" width="2.375" style="29" hidden="1" customWidth="1"/>
    <col min="62" max="62" width="13.125" style="36" customWidth="1"/>
    <col min="63" max="63" width="3.875" style="29" bestFit="1" customWidth="1"/>
    <col min="64" max="64" width="5.375" style="134" customWidth="1"/>
    <col min="65" max="65" width="3.125" style="29" bestFit="1" customWidth="1"/>
    <col min="66" max="66" width="2.625" style="29" bestFit="1" customWidth="1"/>
    <col min="67" max="67" width="7.375" style="130" customWidth="1"/>
    <col min="68" max="68" width="4.125" style="29" bestFit="1" customWidth="1"/>
    <col min="69" max="69" width="7.50390625" style="29" hidden="1" customWidth="1"/>
    <col min="70" max="70" width="2.875" style="29" hidden="1" customWidth="1"/>
    <col min="71" max="71" width="4.875" style="132" bestFit="1" customWidth="1"/>
    <col min="72" max="72" width="4.375" style="29" bestFit="1" customWidth="1"/>
    <col min="73" max="73" width="1.875" style="29" hidden="1" customWidth="1"/>
    <col min="74" max="74" width="4.875" style="134" hidden="1" customWidth="1"/>
    <col min="75" max="75" width="3.125" style="29" bestFit="1" customWidth="1"/>
    <col min="76" max="76" width="5.375" style="29" bestFit="1" customWidth="1"/>
    <col min="77" max="77" width="6.875" style="130" customWidth="1"/>
    <col min="78" max="78" width="4.375" style="29" bestFit="1" customWidth="1"/>
    <col min="79" max="79" width="10.00390625" style="29" hidden="1" customWidth="1"/>
    <col min="80" max="80" width="2.625" style="29" hidden="1" customWidth="1"/>
    <col min="81" max="81" width="4.875" style="132" customWidth="1"/>
    <col min="82" max="82" width="4.00390625" style="29" bestFit="1" customWidth="1"/>
    <col min="83" max="83" width="1.875" style="29" hidden="1" customWidth="1"/>
    <col min="84" max="101" width="0" style="29" hidden="1" customWidth="1"/>
    <col min="102" max="16384" width="9.375" style="29" customWidth="1"/>
  </cols>
  <sheetData>
    <row r="1" spans="1:62" ht="12.75">
      <c r="A1" s="36" t="s">
        <v>619</v>
      </c>
      <c r="BJ1" s="36" t="s">
        <v>54</v>
      </c>
    </row>
    <row r="2" spans="1:95" s="5" customFormat="1" ht="9.75">
      <c r="A2" s="56" t="s">
        <v>46</v>
      </c>
      <c r="B2" s="86" t="s">
        <v>47</v>
      </c>
      <c r="C2" s="86" t="s">
        <v>48</v>
      </c>
      <c r="D2" s="87" t="s">
        <v>49</v>
      </c>
      <c r="E2" s="88" t="s">
        <v>681</v>
      </c>
      <c r="F2" s="88" t="s">
        <v>50</v>
      </c>
      <c r="G2" s="88" t="s">
        <v>51</v>
      </c>
      <c r="H2" s="89" t="s">
        <v>52</v>
      </c>
      <c r="I2" s="90" t="s">
        <v>0</v>
      </c>
      <c r="J2" s="73"/>
      <c r="K2" s="56" t="s">
        <v>46</v>
      </c>
      <c r="L2" s="86" t="s">
        <v>47</v>
      </c>
      <c r="M2" s="86" t="s">
        <v>48</v>
      </c>
      <c r="N2" s="87" t="s">
        <v>49</v>
      </c>
      <c r="O2" s="91" t="s">
        <v>681</v>
      </c>
      <c r="P2" s="88" t="s">
        <v>50</v>
      </c>
      <c r="Q2" s="88" t="s">
        <v>51</v>
      </c>
      <c r="R2" s="89" t="s">
        <v>52</v>
      </c>
      <c r="S2" s="90" t="s">
        <v>0</v>
      </c>
      <c r="T2" s="73"/>
      <c r="U2" s="2" t="s">
        <v>53</v>
      </c>
      <c r="V2" s="6"/>
      <c r="X2" s="97"/>
      <c r="Y2" s="102"/>
      <c r="Z2" s="98"/>
      <c r="AA2" s="98"/>
      <c r="AB2" s="6"/>
      <c r="AC2" s="97"/>
      <c r="AD2" s="10"/>
      <c r="AE2" s="6"/>
      <c r="AG2" s="6"/>
      <c r="AQ2" s="136" t="str">
        <f aca="true" t="shared" si="0" ref="AQ2:AZ4">IF($G2=0,"",B2)</f>
        <v>  m</v>
      </c>
      <c r="AR2" s="137" t="str">
        <f t="shared" si="0"/>
        <v>s</v>
      </c>
      <c r="AS2" s="138" t="str">
        <f t="shared" si="0"/>
        <v>date</v>
      </c>
      <c r="AT2" s="137" t="str">
        <f t="shared" si="0"/>
        <v>type</v>
      </c>
      <c r="AU2" s="137" t="str">
        <f t="shared" si="0"/>
        <v>loco</v>
      </c>
      <c r="AV2" s="137" t="str">
        <f t="shared" si="0"/>
        <v>veh</v>
      </c>
      <c r="AW2" s="139" t="str">
        <f t="shared" si="0"/>
        <v>mph</v>
      </c>
      <c r="AX2" s="137" t="str">
        <f t="shared" si="0"/>
        <v>rec</v>
      </c>
      <c r="AY2" s="137">
        <f t="shared" si="0"/>
        <v>0</v>
      </c>
      <c r="AZ2" s="140" t="str">
        <f t="shared" si="0"/>
        <v>miles</v>
      </c>
      <c r="BA2" s="136" t="str">
        <f aca="true" t="shared" si="1" ref="BA2:BJ4">IF($G2=0,"",L2)</f>
        <v>  m</v>
      </c>
      <c r="BB2" s="137" t="str">
        <f t="shared" si="1"/>
        <v>s</v>
      </c>
      <c r="BC2" s="138" t="str">
        <f t="shared" si="1"/>
        <v>date</v>
      </c>
      <c r="BD2" s="137" t="str">
        <f t="shared" si="1"/>
        <v>type</v>
      </c>
      <c r="BE2" s="141" t="str">
        <f t="shared" si="1"/>
        <v>loco</v>
      </c>
      <c r="BF2" s="137" t="str">
        <f t="shared" si="1"/>
        <v>veh</v>
      </c>
      <c r="BG2" s="139" t="str">
        <f t="shared" si="1"/>
        <v>mph</v>
      </c>
      <c r="BH2" s="144" t="str">
        <f t="shared" si="1"/>
        <v>rec</v>
      </c>
      <c r="BI2" s="137">
        <f t="shared" si="1"/>
        <v>0</v>
      </c>
      <c r="BJ2" s="141" t="str">
        <f t="shared" si="1"/>
        <v>section</v>
      </c>
      <c r="BK2" s="136" t="s">
        <v>681</v>
      </c>
      <c r="BL2" s="140" t="s">
        <v>46</v>
      </c>
      <c r="BM2" s="142" t="s">
        <v>47</v>
      </c>
      <c r="BN2" s="142" t="s">
        <v>48</v>
      </c>
      <c r="BO2" s="138" t="s">
        <v>49</v>
      </c>
      <c r="BP2" s="142" t="s">
        <v>681</v>
      </c>
      <c r="BQ2" s="143" t="s">
        <v>50</v>
      </c>
      <c r="BR2" s="142" t="s">
        <v>51</v>
      </c>
      <c r="BS2" s="139" t="s">
        <v>52</v>
      </c>
      <c r="BT2" s="148" t="s">
        <v>0</v>
      </c>
      <c r="BU2" s="137">
        <v>0</v>
      </c>
      <c r="BV2" s="140" t="s">
        <v>46</v>
      </c>
      <c r="BW2" s="137" t="s">
        <v>47</v>
      </c>
      <c r="BX2" s="137" t="s">
        <v>48</v>
      </c>
      <c r="BY2" s="138" t="s">
        <v>49</v>
      </c>
      <c r="BZ2" s="137" t="s">
        <v>681</v>
      </c>
      <c r="CA2" s="141" t="s">
        <v>50</v>
      </c>
      <c r="CB2" s="137" t="s">
        <v>51</v>
      </c>
      <c r="CC2" s="139" t="s">
        <v>52</v>
      </c>
      <c r="CD2" s="144" t="s">
        <v>0</v>
      </c>
      <c r="CE2" s="5">
        <v>0</v>
      </c>
      <c r="CJ2" s="5" t="s">
        <v>693</v>
      </c>
      <c r="CQ2" s="5" t="s">
        <v>319</v>
      </c>
    </row>
    <row r="3" spans="1:82" s="5" customFormat="1" ht="12.75">
      <c r="A3" s="56"/>
      <c r="B3" s="86"/>
      <c r="C3" s="86"/>
      <c r="D3" s="87"/>
      <c r="E3" s="88"/>
      <c r="F3" s="88"/>
      <c r="G3" s="88"/>
      <c r="H3" s="89"/>
      <c r="I3" s="73"/>
      <c r="J3" s="73"/>
      <c r="K3" s="56"/>
      <c r="L3" s="86"/>
      <c r="M3" s="86"/>
      <c r="N3" s="87"/>
      <c r="O3" s="91"/>
      <c r="P3" s="88"/>
      <c r="Q3" s="88"/>
      <c r="R3" s="89"/>
      <c r="S3" s="73"/>
      <c r="T3" s="73"/>
      <c r="U3" s="2"/>
      <c r="V3" s="6"/>
      <c r="X3" s="97"/>
      <c r="Y3" s="102"/>
      <c r="Z3" s="98"/>
      <c r="AA3" s="98"/>
      <c r="AB3" s="6"/>
      <c r="AC3" s="97"/>
      <c r="AD3" s="10"/>
      <c r="AE3" s="6"/>
      <c r="AG3" s="6"/>
      <c r="AQ3" s="209" t="s">
        <v>716</v>
      </c>
      <c r="AR3" s="210"/>
      <c r="AS3" s="210"/>
      <c r="AT3" s="128"/>
      <c r="AU3" s="128"/>
      <c r="AV3" s="128"/>
      <c r="AW3" s="133"/>
      <c r="AX3" s="128"/>
      <c r="AY3" s="128"/>
      <c r="AZ3" s="135"/>
      <c r="BA3" s="145"/>
      <c r="BB3" s="128"/>
      <c r="BC3" s="131"/>
      <c r="BD3" s="128"/>
      <c r="BE3" s="129"/>
      <c r="BF3" s="128"/>
      <c r="BG3" s="133"/>
      <c r="BH3" s="147"/>
      <c r="BI3" s="128"/>
      <c r="BJ3" s="129"/>
      <c r="BK3" s="145"/>
      <c r="BL3" s="135"/>
      <c r="BM3" s="209" t="s">
        <v>715</v>
      </c>
      <c r="BN3" s="210"/>
      <c r="BO3" s="210"/>
      <c r="BP3" s="163"/>
      <c r="BQ3" s="164"/>
      <c r="BR3" s="163"/>
      <c r="BS3" s="133"/>
      <c r="BT3" s="165"/>
      <c r="BU3" s="128"/>
      <c r="BV3" s="135"/>
      <c r="BW3" s="128"/>
      <c r="BX3" s="128"/>
      <c r="BY3" s="131"/>
      <c r="BZ3" s="128"/>
      <c r="CA3" s="129"/>
      <c r="CB3" s="128"/>
      <c r="CC3" s="133"/>
      <c r="CD3" s="147"/>
    </row>
    <row r="4" spans="1:101" s="5" customFormat="1" ht="11.25" customHeight="1">
      <c r="A4" s="6"/>
      <c r="B4" s="100"/>
      <c r="C4" s="100"/>
      <c r="D4" s="109"/>
      <c r="E4" s="113"/>
      <c r="F4" s="117"/>
      <c r="G4" s="100"/>
      <c r="H4" s="10"/>
      <c r="I4" s="11"/>
      <c r="J4" s="12"/>
      <c r="K4" s="13"/>
      <c r="L4" s="97"/>
      <c r="M4" s="113"/>
      <c r="N4" s="109"/>
      <c r="O4" s="117"/>
      <c r="P4" s="100"/>
      <c r="Q4" s="100"/>
      <c r="R4" s="14"/>
      <c r="S4" s="6"/>
      <c r="T4" s="3"/>
      <c r="U4" s="92" t="s">
        <v>54</v>
      </c>
      <c r="V4" s="6"/>
      <c r="X4" s="97"/>
      <c r="Y4" s="102"/>
      <c r="Z4" s="98"/>
      <c r="AA4" s="98"/>
      <c r="AB4" s="6"/>
      <c r="AC4" s="97"/>
      <c r="AD4" s="10"/>
      <c r="AE4" s="6"/>
      <c r="AG4" s="6"/>
      <c r="AQ4" s="211" t="s">
        <v>706</v>
      </c>
      <c r="AR4" s="210"/>
      <c r="AS4" s="210"/>
      <c r="AT4" s="128">
        <f t="shared" si="0"/>
      </c>
      <c r="AU4" s="128">
        <f t="shared" si="0"/>
      </c>
      <c r="AV4" s="128">
        <f t="shared" si="0"/>
      </c>
      <c r="AW4" s="133">
        <f t="shared" si="0"/>
      </c>
      <c r="AX4" s="128">
        <f t="shared" si="0"/>
      </c>
      <c r="AY4" s="128">
        <f t="shared" si="0"/>
      </c>
      <c r="AZ4" s="135">
        <f t="shared" si="0"/>
      </c>
      <c r="BA4" s="211" t="s">
        <v>707</v>
      </c>
      <c r="BB4" s="210"/>
      <c r="BC4" s="210"/>
      <c r="BD4" s="128">
        <f t="shared" si="1"/>
      </c>
      <c r="BE4" s="129">
        <f t="shared" si="1"/>
      </c>
      <c r="BF4" s="128">
        <f t="shared" si="1"/>
      </c>
      <c r="BG4" s="133">
        <f t="shared" si="1"/>
      </c>
      <c r="BH4" s="147">
        <f t="shared" si="1"/>
      </c>
      <c r="BI4" s="128">
        <f t="shared" si="1"/>
      </c>
      <c r="BJ4" s="129">
        <f t="shared" si="1"/>
      </c>
      <c r="BK4" s="145">
        <f>IF($G4=0,"",V4)</f>
      </c>
      <c r="BL4" s="135">
        <f>IF($G4=0,"",W4)</f>
      </c>
      <c r="BM4" s="209" t="s">
        <v>708</v>
      </c>
      <c r="BN4" s="210"/>
      <c r="BO4" s="210"/>
      <c r="BP4" s="128">
        <f aca="true" t="shared" si="2" ref="BM4:BX5">IF($G4=0,"",AA4)</f>
      </c>
      <c r="BQ4" s="128">
        <f t="shared" si="2"/>
      </c>
      <c r="BR4" s="128">
        <f t="shared" si="2"/>
      </c>
      <c r="BS4" s="133">
        <f t="shared" si="2"/>
      </c>
      <c r="BT4" s="147">
        <f t="shared" si="2"/>
      </c>
      <c r="BU4" s="128">
        <f t="shared" si="2"/>
      </c>
      <c r="BV4" s="135">
        <f t="shared" si="2"/>
      </c>
      <c r="BW4" s="209" t="s">
        <v>707</v>
      </c>
      <c r="BX4" s="210"/>
      <c r="BY4" s="210"/>
      <c r="CC4" s="14"/>
      <c r="CD4" s="146"/>
      <c r="CJ4" s="153">
        <v>39448</v>
      </c>
      <c r="CK4" s="153">
        <v>39814</v>
      </c>
      <c r="CL4" s="153">
        <v>40179</v>
      </c>
      <c r="CM4" s="153">
        <v>40544</v>
      </c>
      <c r="CN4" s="153">
        <v>40909</v>
      </c>
      <c r="CO4" s="153">
        <v>41275</v>
      </c>
      <c r="CP4" s="153">
        <v>41640</v>
      </c>
      <c r="CQ4" s="153">
        <v>39448</v>
      </c>
      <c r="CR4" s="153">
        <v>39814</v>
      </c>
      <c r="CS4" s="153">
        <v>40179</v>
      </c>
      <c r="CT4" s="153">
        <v>40544</v>
      </c>
      <c r="CU4" s="153">
        <v>40909</v>
      </c>
      <c r="CV4" s="153">
        <v>41275</v>
      </c>
      <c r="CW4" s="153">
        <v>41640</v>
      </c>
    </row>
    <row r="5" spans="1:101" s="5" customFormat="1" ht="11.25" customHeight="1">
      <c r="A5" s="6"/>
      <c r="B5" s="105"/>
      <c r="C5" s="105"/>
      <c r="D5" s="110"/>
      <c r="E5" s="114"/>
      <c r="F5" s="118"/>
      <c r="G5" s="100"/>
      <c r="H5" s="1"/>
      <c r="I5" s="19"/>
      <c r="J5" s="16"/>
      <c r="K5" s="17"/>
      <c r="L5" s="105"/>
      <c r="M5" s="114"/>
      <c r="N5" s="110"/>
      <c r="O5" s="117"/>
      <c r="P5" s="123"/>
      <c r="Q5" s="105"/>
      <c r="R5" s="125"/>
      <c r="S5" s="6"/>
      <c r="T5" s="3"/>
      <c r="U5" s="19" t="s">
        <v>694</v>
      </c>
      <c r="V5" s="6"/>
      <c r="X5" s="97"/>
      <c r="Y5" s="102"/>
      <c r="Z5" s="98"/>
      <c r="AA5" s="98"/>
      <c r="AB5" s="6"/>
      <c r="AC5" s="97"/>
      <c r="AD5" s="10"/>
      <c r="AE5" s="6"/>
      <c r="AG5" s="6"/>
      <c r="AQ5" s="145">
        <f aca="true" t="shared" si="3" ref="AQ5:BI5">IF($G5=0,"",B5)</f>
      </c>
      <c r="AR5" s="128">
        <f t="shared" si="3"/>
      </c>
      <c r="AS5" s="131">
        <f t="shared" si="3"/>
      </c>
      <c r="AT5" s="128">
        <f t="shared" si="3"/>
      </c>
      <c r="AU5" s="128">
        <f t="shared" si="3"/>
      </c>
      <c r="AV5" s="128">
        <f t="shared" si="3"/>
      </c>
      <c r="AW5" s="133">
        <f t="shared" si="3"/>
      </c>
      <c r="AX5" s="128">
        <f t="shared" si="3"/>
      </c>
      <c r="AY5" s="128">
        <f t="shared" si="3"/>
      </c>
      <c r="AZ5" s="135">
        <f t="shared" si="3"/>
      </c>
      <c r="BA5" s="145">
        <f t="shared" si="3"/>
      </c>
      <c r="BB5" s="128">
        <f t="shared" si="3"/>
      </c>
      <c r="BC5" s="131">
        <f t="shared" si="3"/>
      </c>
      <c r="BD5" s="128">
        <f t="shared" si="3"/>
      </c>
      <c r="BE5" s="129">
        <f t="shared" si="3"/>
      </c>
      <c r="BF5" s="128">
        <f t="shared" si="3"/>
      </c>
      <c r="BG5" s="133">
        <f t="shared" si="3"/>
      </c>
      <c r="BH5" s="147">
        <f t="shared" si="3"/>
      </c>
      <c r="BI5" s="128">
        <f t="shared" si="3"/>
      </c>
      <c r="BJ5" s="129" t="str">
        <f>+U5</f>
        <v>PADDINGTON</v>
      </c>
      <c r="BK5" s="145"/>
      <c r="BL5" s="135">
        <f>IF($G5=0,"",W5)</f>
      </c>
      <c r="BM5" s="128">
        <f t="shared" si="2"/>
      </c>
      <c r="BN5" s="128">
        <f t="shared" si="2"/>
      </c>
      <c r="BO5" s="131">
        <f t="shared" si="2"/>
      </c>
      <c r="BP5" s="128">
        <f t="shared" si="2"/>
      </c>
      <c r="BQ5" s="128">
        <f t="shared" si="2"/>
      </c>
      <c r="BR5" s="128">
        <f t="shared" si="2"/>
      </c>
      <c r="BS5" s="133">
        <f t="shared" si="2"/>
      </c>
      <c r="BT5" s="147">
        <f t="shared" si="2"/>
      </c>
      <c r="BU5" s="128">
        <f t="shared" si="2"/>
      </c>
      <c r="BV5" s="135">
        <f t="shared" si="2"/>
      </c>
      <c r="BW5" s="128">
        <f t="shared" si="2"/>
      </c>
      <c r="BX5" s="128">
        <f t="shared" si="2"/>
      </c>
      <c r="BY5" s="103"/>
      <c r="CC5" s="14"/>
      <c r="CD5" s="146"/>
      <c r="CJ5" s="153">
        <v>39813</v>
      </c>
      <c r="CK5" s="153">
        <v>40178</v>
      </c>
      <c r="CL5" s="153">
        <v>40543</v>
      </c>
      <c r="CM5" s="153">
        <v>40908</v>
      </c>
      <c r="CN5" s="153">
        <v>41274</v>
      </c>
      <c r="CO5" s="153">
        <v>41639</v>
      </c>
      <c r="CP5" s="153">
        <v>42004</v>
      </c>
      <c r="CQ5" s="153">
        <v>39813</v>
      </c>
      <c r="CR5" s="153">
        <v>40178</v>
      </c>
      <c r="CS5" s="153">
        <v>40543</v>
      </c>
      <c r="CT5" s="153">
        <v>40908</v>
      </c>
      <c r="CU5" s="153">
        <v>41274</v>
      </c>
      <c r="CV5" s="153">
        <v>41639</v>
      </c>
      <c r="CW5" s="153">
        <v>42004</v>
      </c>
    </row>
    <row r="6" spans="1:101" s="5" customFormat="1" ht="11.25" customHeight="1">
      <c r="A6" s="15"/>
      <c r="B6" s="97"/>
      <c r="C6" s="97"/>
      <c r="D6" s="98"/>
      <c r="E6" s="97"/>
      <c r="F6" s="97"/>
      <c r="G6" s="97"/>
      <c r="H6" s="10"/>
      <c r="I6" s="15"/>
      <c r="J6" s="15"/>
      <c r="K6" s="15"/>
      <c r="L6" s="97"/>
      <c r="M6" s="97"/>
      <c r="N6" s="98"/>
      <c r="O6" s="97"/>
      <c r="P6" s="97"/>
      <c r="Q6" s="97"/>
      <c r="R6" s="10"/>
      <c r="S6" s="15"/>
      <c r="T6" s="15"/>
      <c r="U6" s="19" t="s">
        <v>264</v>
      </c>
      <c r="V6" s="6"/>
      <c r="W6" s="15"/>
      <c r="X6" s="97"/>
      <c r="Y6" s="97"/>
      <c r="Z6" s="98"/>
      <c r="AA6" s="97"/>
      <c r="AB6" s="97"/>
      <c r="AC6" s="97"/>
      <c r="AD6" s="10"/>
      <c r="AE6" s="15"/>
      <c r="AF6" s="15"/>
      <c r="AG6" s="15"/>
      <c r="AH6" s="97"/>
      <c r="AI6" s="97"/>
      <c r="AJ6" s="98"/>
      <c r="AK6" s="97"/>
      <c r="AL6" s="97"/>
      <c r="AM6" s="97"/>
      <c r="AN6" s="10"/>
      <c r="AO6" s="15"/>
      <c r="AP6" s="98"/>
      <c r="AQ6" s="145">
        <f aca="true" t="shared" si="4" ref="AQ6:AQ28">IF($B6&gt;0,B6,"")</f>
      </c>
      <c r="AR6" s="128">
        <f aca="true" t="shared" si="5" ref="AR6:AR28">IF($B6&gt;0,C6,"")</f>
      </c>
      <c r="AS6" s="131">
        <f aca="true" t="shared" si="6" ref="AS6:AS28">IF($B6&gt;0,D6,"")</f>
      </c>
      <c r="AT6" s="128">
        <f aca="true" t="shared" si="7" ref="AT6:AT28">IF($B6&gt;0,E6,"")</f>
      </c>
      <c r="AU6" s="128">
        <f aca="true" t="shared" si="8" ref="AU6:AU28">IF($B6&gt;0,F6,"")</f>
      </c>
      <c r="AV6" s="128">
        <f aca="true" t="shared" si="9" ref="AV6:AV28">IF($B6&gt;0,G6,"")</f>
      </c>
      <c r="AW6" s="133">
        <f aca="true" t="shared" si="10" ref="AW6:AW28">IF($B6&gt;0,H6,"")</f>
      </c>
      <c r="AX6" s="128">
        <f aca="true" t="shared" si="11" ref="AX6:AX28">IF($B6&gt;0,I6,"")</f>
      </c>
      <c r="AY6" s="128">
        <f aca="true" t="shared" si="12" ref="AY6:AY28">IF($B6&gt;0,J6,"")</f>
      </c>
      <c r="AZ6" s="128">
        <f aca="true" t="shared" si="13" ref="AZ6:AZ28">IF($B6&gt;0,K6,"")</f>
      </c>
      <c r="BA6" s="145">
        <f aca="true" t="shared" si="14" ref="BA6:BA28">IF($L6&gt;0,L6,"")</f>
      </c>
      <c r="BB6" s="128">
        <f aca="true" t="shared" si="15" ref="BB6:BB28">IF($L6&gt;0,M6,"")</f>
      </c>
      <c r="BC6" s="131">
        <f aca="true" t="shared" si="16" ref="BC6:BC28">IF($L6&gt;0,N6,"")</f>
      </c>
      <c r="BD6" s="128">
        <f aca="true" t="shared" si="17" ref="BD6:BD28">IF($L6&gt;0,O6,"")</f>
      </c>
      <c r="BE6" s="128">
        <f aca="true" t="shared" si="18" ref="BE6:BE28">IF($L6&gt;0,P6,"")</f>
      </c>
      <c r="BF6" s="128">
        <f aca="true" t="shared" si="19" ref="BF6:BF28">IF($L6&gt;0,Q6,"")</f>
      </c>
      <c r="BG6" s="133">
        <f aca="true" t="shared" si="20" ref="BG6:BG28">IF($L6&gt;0,R6,"")</f>
      </c>
      <c r="BH6" s="147">
        <f aca="true" t="shared" si="21" ref="BH6:BH28">IF($L6&gt;0,S6,"")</f>
      </c>
      <c r="BI6" s="128">
        <f aca="true" t="shared" si="22" ref="BI6:BI28">IF($L6&gt;0,T6,"")</f>
      </c>
      <c r="BJ6" s="129" t="str">
        <f aca="true" t="shared" si="23" ref="BJ6:BJ27">+U6</f>
        <v>Section 3 - Cross-Country - Derby, Birmingham and the West</v>
      </c>
      <c r="BK6" s="149"/>
      <c r="BL6" s="135">
        <f aca="true" t="shared" si="24" ref="BL6:BL22">IF($G6=0,"",W6)</f>
      </c>
      <c r="BM6" s="128"/>
      <c r="BN6" s="128"/>
      <c r="BO6" s="131"/>
      <c r="BP6" s="128"/>
      <c r="BQ6" s="128"/>
      <c r="BR6" s="128"/>
      <c r="BS6" s="133"/>
      <c r="BT6" s="147">
        <f aca="true" t="shared" si="25" ref="BT6:BT28">IF($X6&gt;0,AE6,"")</f>
      </c>
      <c r="BU6" s="128">
        <f aca="true" t="shared" si="26" ref="BU6:BU28">IF($X6&gt;0,AF6,"")</f>
      </c>
      <c r="BV6" s="128">
        <f aca="true" t="shared" si="27" ref="BV6:BV28">IF($X6&gt;0,AG6,"")</f>
      </c>
      <c r="BW6" s="128">
        <f aca="true" t="shared" si="28" ref="BW6:BW28">IF($AH6&gt;0,AH6,"")</f>
      </c>
      <c r="BX6" s="128">
        <f aca="true" t="shared" si="29" ref="BX6:BX28">IF($AH6&gt;0,AI6,"")</f>
      </c>
      <c r="BY6" s="131">
        <f aca="true" t="shared" si="30" ref="BY6:BY28">IF($AH6&gt;0,AJ6,"")</f>
      </c>
      <c r="BZ6" s="128">
        <f aca="true" t="shared" si="31" ref="BZ6:BZ28">IF($AH6&gt;0,AK6,"")</f>
      </c>
      <c r="CA6" s="128">
        <f aca="true" t="shared" si="32" ref="CA6:CA28">IF($AH6&gt;0,AL6,"")</f>
      </c>
      <c r="CB6" s="128">
        <f aca="true" t="shared" si="33" ref="CB6:CB28">IF($AH6&gt;0,AM6,"")</f>
      </c>
      <c r="CC6" s="133">
        <f aca="true" t="shared" si="34" ref="CC6:CC28">IF($AH6&gt;0,AN6,"")</f>
      </c>
      <c r="CD6" s="147">
        <f aca="true" t="shared" si="35" ref="CD6:CD28">IF($AH6&gt;0,AO6,"")</f>
      </c>
      <c r="CE6" s="128">
        <f aca="true" t="shared" si="36" ref="CE6:CE28">IF($AH6&gt;0,AP6,"")</f>
      </c>
      <c r="CF6" s="128">
        <f aca="true" t="shared" si="37" ref="CF6:CF42">IF(BW6="",0,IF(BM6="",0,IF(BW6*60+BX6&lt;BM6*60+BN6,1,0)))</f>
        <v>0</v>
      </c>
      <c r="CG6" s="128">
        <f aca="true" t="shared" si="38" ref="CG6:CG38">IF(BW6="",0,IF(BM6="",0,IF(BM6*60+BN6&lt;BW6*60+BX6,1,0)))</f>
        <v>0</v>
      </c>
      <c r="CH6" s="128">
        <f aca="true" t="shared" si="39" ref="CH6:CH38">IF(BA6="",0,IF(AQ6="",0,IF(BA6*60+BB6&lt;AQ6*60+AR6,1,0)))</f>
        <v>0</v>
      </c>
      <c r="CI6" s="128">
        <f aca="true" t="shared" si="40" ref="CI6:CI38">IF(AQ6="",0,IF(BA6="",0,IF(AQ6*60+AR6&lt;BA6*60+BB6,1,0)))</f>
        <v>0</v>
      </c>
      <c r="CJ6" s="128">
        <f aca="true" t="shared" si="41" ref="CJ6:CJ19">IF($BY6&gt;CJ$5,0,(IF($BY6&lt;CJ$4,0,1)))</f>
        <v>0</v>
      </c>
      <c r="CK6" s="128">
        <f aca="true" t="shared" si="42" ref="CK6:CP45">IF($BY6&gt;CK$5,0,(IF($BY6&lt;CK$4,0,1)))</f>
        <v>0</v>
      </c>
      <c r="CL6" s="128">
        <f t="shared" si="42"/>
        <v>0</v>
      </c>
      <c r="CM6" s="128">
        <f t="shared" si="42"/>
        <v>0</v>
      </c>
      <c r="CN6" s="128">
        <f t="shared" si="42"/>
        <v>0</v>
      </c>
      <c r="CO6" s="128">
        <f t="shared" si="42"/>
        <v>0</v>
      </c>
      <c r="CP6" s="128">
        <f t="shared" si="42"/>
        <v>0</v>
      </c>
      <c r="CQ6" s="128">
        <f aca="true" t="shared" si="43" ref="CQ6:CQ19">IF($BC6&gt;CQ$5,0,(IF($BC6&lt;CQ$4,0,1)))</f>
        <v>0</v>
      </c>
      <c r="CR6" s="128">
        <f aca="true" t="shared" si="44" ref="CR6:CW45">IF($BC6&gt;CR$5,0,(IF($BC6&lt;CR$4,0,1)))</f>
        <v>0</v>
      </c>
      <c r="CS6" s="128">
        <f t="shared" si="44"/>
        <v>0</v>
      </c>
      <c r="CT6" s="128">
        <f t="shared" si="44"/>
        <v>0</v>
      </c>
      <c r="CU6" s="128">
        <f t="shared" si="44"/>
        <v>0</v>
      </c>
      <c r="CV6" s="128">
        <f t="shared" si="44"/>
        <v>0</v>
      </c>
      <c r="CW6" s="128">
        <f t="shared" si="44"/>
        <v>0</v>
      </c>
    </row>
    <row r="7" spans="1:101" s="5" customFormat="1" ht="11.25" customHeight="1">
      <c r="A7" s="15"/>
      <c r="B7" s="97"/>
      <c r="C7" s="97"/>
      <c r="D7" s="98"/>
      <c r="E7" s="97"/>
      <c r="F7" s="97"/>
      <c r="G7" s="97"/>
      <c r="H7" s="10"/>
      <c r="I7" s="15"/>
      <c r="J7" s="15"/>
      <c r="K7" s="15"/>
      <c r="L7" s="97"/>
      <c r="M7" s="97"/>
      <c r="N7" s="98"/>
      <c r="O7" s="97"/>
      <c r="P7" s="97"/>
      <c r="Q7" s="97"/>
      <c r="R7" s="10"/>
      <c r="S7" s="15"/>
      <c r="T7" s="15"/>
      <c r="U7" s="11" t="s">
        <v>682</v>
      </c>
      <c r="V7" s="6"/>
      <c r="W7" s="15"/>
      <c r="X7" s="97"/>
      <c r="Y7" s="97"/>
      <c r="Z7" s="98"/>
      <c r="AA7" s="97"/>
      <c r="AB7" s="97"/>
      <c r="AC7" s="97"/>
      <c r="AD7" s="10"/>
      <c r="AE7" s="15"/>
      <c r="AF7" s="15"/>
      <c r="AG7" s="15"/>
      <c r="AH7" s="97"/>
      <c r="AI7" s="97"/>
      <c r="AJ7" s="98"/>
      <c r="AK7" s="97"/>
      <c r="AL7" s="97"/>
      <c r="AM7" s="97"/>
      <c r="AN7" s="10"/>
      <c r="AO7" s="15"/>
      <c r="AP7" s="98"/>
      <c r="AQ7" s="145">
        <f t="shared" si="4"/>
      </c>
      <c r="AR7" s="128">
        <f t="shared" si="5"/>
      </c>
      <c r="AS7" s="131">
        <f t="shared" si="6"/>
      </c>
      <c r="AT7" s="128">
        <f t="shared" si="7"/>
      </c>
      <c r="AU7" s="128">
        <f t="shared" si="8"/>
      </c>
      <c r="AV7" s="128">
        <f t="shared" si="9"/>
      </c>
      <c r="AW7" s="133">
        <f t="shared" si="10"/>
      </c>
      <c r="AX7" s="128">
        <f t="shared" si="11"/>
      </c>
      <c r="AY7" s="128">
        <f t="shared" si="12"/>
      </c>
      <c r="AZ7" s="128">
        <f t="shared" si="13"/>
      </c>
      <c r="BA7" s="145">
        <f t="shared" si="14"/>
      </c>
      <c r="BB7" s="128">
        <f t="shared" si="15"/>
      </c>
      <c r="BC7" s="131">
        <f t="shared" si="16"/>
      </c>
      <c r="BD7" s="128">
        <f t="shared" si="17"/>
      </c>
      <c r="BE7" s="128">
        <f t="shared" si="18"/>
      </c>
      <c r="BF7" s="128">
        <f t="shared" si="19"/>
      </c>
      <c r="BG7" s="133">
        <f t="shared" si="20"/>
      </c>
      <c r="BH7" s="147">
        <f t="shared" si="21"/>
      </c>
      <c r="BI7" s="128">
        <f t="shared" si="22"/>
      </c>
      <c r="BJ7" s="129" t="str">
        <f t="shared" si="23"/>
        <v>DERBY</v>
      </c>
      <c r="BK7" s="149"/>
      <c r="BL7" s="135">
        <f t="shared" si="24"/>
      </c>
      <c r="BM7" s="128">
        <f aca="true" t="shared" si="45" ref="BM7:BM27">IF($X7&gt;0,X7,"")</f>
      </c>
      <c r="BN7" s="128">
        <f aca="true" t="shared" si="46" ref="BN7:BN28">IF($X7&gt;0,Y7,"")</f>
      </c>
      <c r="BO7" s="131">
        <f aca="true" t="shared" si="47" ref="BO7:BO28">IF($X7&gt;0,Z7,"")</f>
      </c>
      <c r="BP7" s="128">
        <f aca="true" t="shared" si="48" ref="BP7:BP28">IF($X7&gt;0,AA7,"")</f>
      </c>
      <c r="BQ7" s="128">
        <f aca="true" t="shared" si="49" ref="BQ7:BQ28">IF($X7&gt;0,AB7,"")</f>
      </c>
      <c r="BR7" s="128">
        <f aca="true" t="shared" si="50" ref="BR7:BR28">IF($X7&gt;0,AC7,"")</f>
      </c>
      <c r="BS7" s="133">
        <f aca="true" t="shared" si="51" ref="BS7:BS28">IF($X7&gt;0,AD7,"")</f>
      </c>
      <c r="BT7" s="147">
        <f t="shared" si="25"/>
      </c>
      <c r="BU7" s="128">
        <f t="shared" si="26"/>
      </c>
      <c r="BV7" s="128">
        <f t="shared" si="27"/>
      </c>
      <c r="BW7" s="128">
        <f t="shared" si="28"/>
      </c>
      <c r="BX7" s="128">
        <f t="shared" si="29"/>
      </c>
      <c r="BY7" s="131">
        <f t="shared" si="30"/>
      </c>
      <c r="BZ7" s="128">
        <f t="shared" si="31"/>
      </c>
      <c r="CA7" s="128">
        <f t="shared" si="32"/>
      </c>
      <c r="CB7" s="128">
        <f t="shared" si="33"/>
      </c>
      <c r="CC7" s="133">
        <f t="shared" si="34"/>
      </c>
      <c r="CD7" s="147">
        <f t="shared" si="35"/>
      </c>
      <c r="CE7" s="128">
        <f t="shared" si="36"/>
      </c>
      <c r="CF7" s="128">
        <f t="shared" si="37"/>
        <v>0</v>
      </c>
      <c r="CG7" s="128">
        <f t="shared" si="38"/>
        <v>0</v>
      </c>
      <c r="CH7" s="128">
        <f t="shared" si="39"/>
        <v>0</v>
      </c>
      <c r="CI7" s="128">
        <f t="shared" si="40"/>
        <v>0</v>
      </c>
      <c r="CJ7" s="128">
        <f t="shared" si="41"/>
        <v>0</v>
      </c>
      <c r="CK7" s="128">
        <f t="shared" si="42"/>
        <v>0</v>
      </c>
      <c r="CL7" s="128">
        <f t="shared" si="42"/>
        <v>0</v>
      </c>
      <c r="CM7" s="128">
        <f t="shared" si="42"/>
        <v>0</v>
      </c>
      <c r="CN7" s="128">
        <f t="shared" si="42"/>
        <v>0</v>
      </c>
      <c r="CO7" s="128">
        <f t="shared" si="42"/>
        <v>0</v>
      </c>
      <c r="CP7" s="128">
        <f t="shared" si="42"/>
        <v>0</v>
      </c>
      <c r="CQ7" s="128">
        <f t="shared" si="43"/>
        <v>0</v>
      </c>
      <c r="CR7" s="128">
        <f t="shared" si="44"/>
        <v>0</v>
      </c>
      <c r="CS7" s="128">
        <f t="shared" si="44"/>
        <v>0</v>
      </c>
      <c r="CT7" s="128">
        <f t="shared" si="44"/>
        <v>0</v>
      </c>
      <c r="CU7" s="128">
        <f t="shared" si="44"/>
        <v>0</v>
      </c>
      <c r="CV7" s="128">
        <f t="shared" si="44"/>
        <v>0</v>
      </c>
      <c r="CW7" s="128">
        <f t="shared" si="44"/>
        <v>0</v>
      </c>
    </row>
    <row r="8" spans="1:101" s="5" customFormat="1" ht="11.25" customHeight="1">
      <c r="A8" s="15">
        <f>+alpha!D83</f>
        <v>6.3</v>
      </c>
      <c r="B8" s="97">
        <f>+alpha!E83</f>
        <v>7</v>
      </c>
      <c r="C8" s="97" t="str">
        <f>+alpha!F83</f>
        <v>28</v>
      </c>
      <c r="D8" s="98">
        <f>+alpha!G83</f>
        <v>35692</v>
      </c>
      <c r="E8" s="97">
        <f>+alpha!H83</f>
        <v>150</v>
      </c>
      <c r="F8" s="97" t="str">
        <f>+alpha!I83</f>
        <v>150012</v>
      </c>
      <c r="G8" s="97">
        <f>+alpha!J83</f>
        <v>3</v>
      </c>
      <c r="H8" s="10">
        <f>+alpha!K83</f>
        <v>50.625</v>
      </c>
      <c r="I8" s="15" t="str">
        <f>+alpha!L83</f>
        <v>ASm</v>
      </c>
      <c r="J8" s="15" t="e">
        <f>+alpha!#REF!</f>
        <v>#REF!</v>
      </c>
      <c r="K8" s="15">
        <f>+alpha!M83</f>
        <v>6.3</v>
      </c>
      <c r="L8" s="97">
        <f>+alpha!N83</f>
        <v>8</v>
      </c>
      <c r="M8" s="97" t="str">
        <f>+alpha!O83</f>
        <v>00</v>
      </c>
      <c r="N8" s="98">
        <f>+alpha!P83</f>
        <v>41160</v>
      </c>
      <c r="O8" s="97">
        <f>+alpha!Q83</f>
        <v>170</v>
      </c>
      <c r="P8" s="97" t="str">
        <f>+alpha!R83</f>
        <v>170518</v>
      </c>
      <c r="Q8" s="97">
        <f>+alpha!S83</f>
        <v>2</v>
      </c>
      <c r="R8" s="10">
        <f>+alpha!T83</f>
        <v>47.25</v>
      </c>
      <c r="S8" s="15" t="str">
        <f>+alpha!U83</f>
        <v>LA</v>
      </c>
      <c r="T8" s="15" t="e">
        <f>+alpha!#REF!</f>
        <v>#REF!</v>
      </c>
      <c r="U8" s="11" t="s">
        <v>265</v>
      </c>
      <c r="V8" s="6" t="s">
        <v>253</v>
      </c>
      <c r="W8" s="15">
        <f>+alpha!D58</f>
        <v>6.3</v>
      </c>
      <c r="X8" s="97">
        <f>+alpha!E58</f>
        <v>6</v>
      </c>
      <c r="Y8" s="97" t="str">
        <f>+alpha!F58</f>
        <v>55</v>
      </c>
      <c r="Z8" s="98" t="str">
        <f>+alpha!G58</f>
        <v>23.01.96</v>
      </c>
      <c r="AA8" s="97">
        <f>+alpha!H58</f>
        <v>158</v>
      </c>
      <c r="AB8" s="97" t="str">
        <f>+alpha!I58</f>
        <v>158XXX</v>
      </c>
      <c r="AC8" s="97">
        <f>+alpha!J58</f>
        <v>2</v>
      </c>
      <c r="AD8" s="10">
        <f>+alpha!K58</f>
        <v>54.65060240963855</v>
      </c>
      <c r="AE8" s="15" t="str">
        <f>+alpha!L58</f>
        <v>KB</v>
      </c>
      <c r="AF8" s="15" t="e">
        <f>+alpha!#REF!</f>
        <v>#REF!</v>
      </c>
      <c r="AG8" s="15">
        <f>+alpha!M58</f>
        <v>6.3</v>
      </c>
      <c r="AH8" s="97">
        <f>+alpha!N58</f>
        <v>7</v>
      </c>
      <c r="AI8" s="97" t="str">
        <f>+alpha!O58</f>
        <v>35</v>
      </c>
      <c r="AJ8" s="98">
        <f>+alpha!P58</f>
        <v>40383</v>
      </c>
      <c r="AK8" s="97">
        <f>+alpha!Q58</f>
        <v>170</v>
      </c>
      <c r="AL8" s="97" t="str">
        <f>+alpha!R58</f>
        <v>170115</v>
      </c>
      <c r="AM8" s="97">
        <f>+alpha!S58</f>
        <v>2</v>
      </c>
      <c r="AN8" s="10">
        <f>+alpha!T58</f>
        <v>49.84615384615385</v>
      </c>
      <c r="AO8" s="15" t="str">
        <f>+alpha!U58</f>
        <v>AJ</v>
      </c>
      <c r="AP8" s="98" t="e">
        <f>+alpha!#REF!</f>
        <v>#REF!</v>
      </c>
      <c r="AQ8" s="145">
        <f t="shared" si="4"/>
        <v>7</v>
      </c>
      <c r="AR8" s="128" t="str">
        <f t="shared" si="5"/>
        <v>28</v>
      </c>
      <c r="AS8" s="131">
        <f t="shared" si="6"/>
        <v>35692</v>
      </c>
      <c r="AT8" s="128">
        <f t="shared" si="7"/>
        <v>150</v>
      </c>
      <c r="AU8" s="128" t="str">
        <f t="shared" si="8"/>
        <v>150012</v>
      </c>
      <c r="AV8" s="128">
        <f t="shared" si="9"/>
        <v>3</v>
      </c>
      <c r="AW8" s="133">
        <f t="shared" si="10"/>
        <v>50.625</v>
      </c>
      <c r="AX8" s="128" t="str">
        <f t="shared" si="11"/>
        <v>ASm</v>
      </c>
      <c r="AY8" s="128" t="e">
        <f t="shared" si="12"/>
        <v>#REF!</v>
      </c>
      <c r="AZ8" s="128">
        <f t="shared" si="13"/>
        <v>6.3</v>
      </c>
      <c r="BA8" s="145">
        <f t="shared" si="14"/>
        <v>8</v>
      </c>
      <c r="BB8" s="128" t="str">
        <f t="shared" si="15"/>
        <v>00</v>
      </c>
      <c r="BC8" s="131">
        <f t="shared" si="16"/>
        <v>41160</v>
      </c>
      <c r="BD8" s="128">
        <f t="shared" si="17"/>
        <v>170</v>
      </c>
      <c r="BE8" s="128" t="str">
        <f t="shared" si="18"/>
        <v>170518</v>
      </c>
      <c r="BF8" s="128">
        <f t="shared" si="19"/>
        <v>2</v>
      </c>
      <c r="BG8" s="133">
        <f t="shared" si="20"/>
        <v>47.25</v>
      </c>
      <c r="BH8" s="147" t="str">
        <f t="shared" si="21"/>
        <v>LA</v>
      </c>
      <c r="BI8" s="128" t="e">
        <f t="shared" si="22"/>
        <v>#REF!</v>
      </c>
      <c r="BJ8" s="129" t="str">
        <f t="shared" si="23"/>
        <v>Willington</v>
      </c>
      <c r="BK8" s="149" t="s">
        <v>253</v>
      </c>
      <c r="BL8" s="135">
        <f t="shared" si="24"/>
        <v>6.3</v>
      </c>
      <c r="BM8" s="128">
        <f t="shared" si="45"/>
        <v>6</v>
      </c>
      <c r="BN8" s="128" t="str">
        <f t="shared" si="46"/>
        <v>55</v>
      </c>
      <c r="BO8" s="131" t="str">
        <f t="shared" si="47"/>
        <v>23.01.96</v>
      </c>
      <c r="BP8" s="128">
        <f t="shared" si="48"/>
        <v>158</v>
      </c>
      <c r="BQ8" s="128" t="str">
        <f t="shared" si="49"/>
        <v>158XXX</v>
      </c>
      <c r="BR8" s="128">
        <f t="shared" si="50"/>
        <v>2</v>
      </c>
      <c r="BS8" s="133">
        <f t="shared" si="51"/>
        <v>54.65060240963855</v>
      </c>
      <c r="BT8" s="147" t="str">
        <f t="shared" si="25"/>
        <v>KB</v>
      </c>
      <c r="BU8" s="128" t="e">
        <f t="shared" si="26"/>
        <v>#REF!</v>
      </c>
      <c r="BV8" s="128">
        <f t="shared" si="27"/>
        <v>6.3</v>
      </c>
      <c r="BW8" s="128">
        <f t="shared" si="28"/>
        <v>7</v>
      </c>
      <c r="BX8" s="128" t="str">
        <f t="shared" si="29"/>
        <v>35</v>
      </c>
      <c r="BY8" s="131">
        <f t="shared" si="30"/>
        <v>40383</v>
      </c>
      <c r="BZ8" s="128">
        <f t="shared" si="31"/>
        <v>170</v>
      </c>
      <c r="CA8" s="128" t="str">
        <f t="shared" si="32"/>
        <v>170115</v>
      </c>
      <c r="CB8" s="128">
        <f t="shared" si="33"/>
        <v>2</v>
      </c>
      <c r="CC8" s="133">
        <f t="shared" si="34"/>
        <v>49.84615384615385</v>
      </c>
      <c r="CD8" s="147" t="str">
        <f t="shared" si="35"/>
        <v>AJ</v>
      </c>
      <c r="CE8" s="128" t="e">
        <f t="shared" si="36"/>
        <v>#REF!</v>
      </c>
      <c r="CF8" s="128">
        <f t="shared" si="37"/>
        <v>0</v>
      </c>
      <c r="CG8" s="128">
        <f t="shared" si="38"/>
        <v>1</v>
      </c>
      <c r="CH8" s="128">
        <f t="shared" si="39"/>
        <v>0</v>
      </c>
      <c r="CI8" s="128">
        <f t="shared" si="40"/>
        <v>1</v>
      </c>
      <c r="CJ8" s="128">
        <f t="shared" si="41"/>
        <v>0</v>
      </c>
      <c r="CK8" s="128">
        <f t="shared" si="42"/>
        <v>0</v>
      </c>
      <c r="CL8" s="128">
        <f t="shared" si="42"/>
        <v>1</v>
      </c>
      <c r="CM8" s="128">
        <f t="shared" si="42"/>
        <v>0</v>
      </c>
      <c r="CN8" s="128">
        <f t="shared" si="42"/>
        <v>0</v>
      </c>
      <c r="CO8" s="128">
        <f t="shared" si="42"/>
        <v>0</v>
      </c>
      <c r="CP8" s="128">
        <f t="shared" si="42"/>
        <v>0</v>
      </c>
      <c r="CQ8" s="128">
        <f t="shared" si="43"/>
        <v>0</v>
      </c>
      <c r="CR8" s="128">
        <f t="shared" si="44"/>
        <v>0</v>
      </c>
      <c r="CS8" s="128">
        <f t="shared" si="44"/>
        <v>0</v>
      </c>
      <c r="CT8" s="128">
        <f t="shared" si="44"/>
        <v>0</v>
      </c>
      <c r="CU8" s="128">
        <f t="shared" si="44"/>
        <v>1</v>
      </c>
      <c r="CV8" s="128">
        <f t="shared" si="44"/>
        <v>0</v>
      </c>
      <c r="CW8" s="128">
        <f t="shared" si="44"/>
        <v>0</v>
      </c>
    </row>
    <row r="9" spans="1:101" s="5" customFormat="1" ht="11.25" customHeight="1">
      <c r="A9" s="15">
        <f>+alpha!D35</f>
        <v>10.98</v>
      </c>
      <c r="B9" s="97">
        <f>+alpha!E35</f>
        <v>8</v>
      </c>
      <c r="C9" s="97" t="str">
        <f>+alpha!F35</f>
        <v>56</v>
      </c>
      <c r="D9" s="98" t="str">
        <f>+alpha!G35</f>
        <v>25.04.06</v>
      </c>
      <c r="E9" s="97">
        <f>+alpha!H35</f>
        <v>221</v>
      </c>
      <c r="F9" s="97" t="str">
        <f>+alpha!I35</f>
        <v>221106</v>
      </c>
      <c r="G9" s="97">
        <f>+alpha!J35</f>
        <v>5</v>
      </c>
      <c r="H9" s="10">
        <f>+alpha!K35</f>
        <v>73.74626865671642</v>
      </c>
      <c r="I9" s="15" t="str">
        <f>+alpha!L35</f>
        <v>DAd</v>
      </c>
      <c r="J9" s="15" t="e">
        <f>+alpha!#REF!</f>
        <v>#REF!</v>
      </c>
      <c r="K9" s="15">
        <f>+alpha!M35</f>
        <v>10.98</v>
      </c>
      <c r="L9" s="97">
        <f>+alpha!N35</f>
        <v>8</v>
      </c>
      <c r="M9" s="97" t="str">
        <f>+alpha!O35</f>
        <v>17</v>
      </c>
      <c r="N9" s="98">
        <f>+alpha!P35</f>
        <v>45006</v>
      </c>
      <c r="O9" s="97">
        <f>+alpha!Q35</f>
        <v>220</v>
      </c>
      <c r="P9" s="97" t="str">
        <f>+alpha!R35</f>
        <v>220031/025</v>
      </c>
      <c r="Q9" s="97">
        <f>+alpha!S35</f>
        <v>8</v>
      </c>
      <c r="R9" s="10">
        <f>+alpha!T35</f>
        <v>79.53319919517102</v>
      </c>
      <c r="S9" s="15" t="str">
        <f>+alpha!U35</f>
        <v>JR </v>
      </c>
      <c r="T9" s="15" t="e">
        <f>+alpha!#REF!</f>
        <v>#REF!</v>
      </c>
      <c r="U9" s="11" t="s">
        <v>266</v>
      </c>
      <c r="V9" s="6" t="s">
        <v>253</v>
      </c>
      <c r="W9" s="15">
        <f>+alpha!D54</f>
        <v>10.98</v>
      </c>
      <c r="X9" s="97">
        <f>+alpha!E54</f>
        <v>8</v>
      </c>
      <c r="Y9" s="97" t="str">
        <f>+alpha!F54</f>
        <v>38</v>
      </c>
      <c r="Z9" s="98" t="str">
        <f>+alpha!G54</f>
        <v>20.03.08</v>
      </c>
      <c r="AA9" s="97">
        <f>+alpha!H54</f>
        <v>220</v>
      </c>
      <c r="AB9" s="97" t="str">
        <f>+alpha!I54</f>
        <v>220031</v>
      </c>
      <c r="AC9" s="97">
        <f>+alpha!J54</f>
        <v>4</v>
      </c>
      <c r="AD9" s="10">
        <f>+alpha!K54</f>
        <v>76.3088803088803</v>
      </c>
      <c r="AE9" s="15" t="str">
        <f>+alpha!L54</f>
        <v>BM</v>
      </c>
      <c r="AF9" s="15" t="e">
        <f>+alpha!#REF!</f>
        <v>#REF!</v>
      </c>
      <c r="AG9" s="15">
        <f>+alpha!M54</f>
        <v>10.98</v>
      </c>
      <c r="AH9" s="97">
        <f>+alpha!N54</f>
        <v>8</v>
      </c>
      <c r="AI9" s="97" t="str">
        <f>+alpha!O54</f>
        <v>18</v>
      </c>
      <c r="AJ9" s="98">
        <f>+alpha!P54</f>
        <v>43549</v>
      </c>
      <c r="AK9" s="97">
        <f>+alpha!Q54</f>
        <v>221</v>
      </c>
      <c r="AL9" s="97" t="str">
        <f>+alpha!R54</f>
        <v>221129</v>
      </c>
      <c r="AM9" s="97">
        <f>+alpha!S54</f>
        <v>4</v>
      </c>
      <c r="AN9" s="10">
        <f>+alpha!T54</f>
        <v>79.37349397590361</v>
      </c>
      <c r="AO9" s="15" t="str">
        <f>+alpha!U54</f>
        <v>IU </v>
      </c>
      <c r="AP9" s="98" t="e">
        <f>+alpha!#REF!</f>
        <v>#REF!</v>
      </c>
      <c r="AQ9" s="145">
        <f t="shared" si="4"/>
        <v>8</v>
      </c>
      <c r="AR9" s="128" t="str">
        <f t="shared" si="5"/>
        <v>56</v>
      </c>
      <c r="AS9" s="131" t="str">
        <f t="shared" si="6"/>
        <v>25.04.06</v>
      </c>
      <c r="AT9" s="128">
        <f t="shared" si="7"/>
        <v>221</v>
      </c>
      <c r="AU9" s="128" t="str">
        <f t="shared" si="8"/>
        <v>221106</v>
      </c>
      <c r="AV9" s="128">
        <f t="shared" si="9"/>
        <v>5</v>
      </c>
      <c r="AW9" s="133">
        <f t="shared" si="10"/>
        <v>73.74626865671642</v>
      </c>
      <c r="AX9" s="128" t="str">
        <f t="shared" si="11"/>
        <v>DAd</v>
      </c>
      <c r="AY9" s="128" t="e">
        <f t="shared" si="12"/>
        <v>#REF!</v>
      </c>
      <c r="AZ9" s="128">
        <f t="shared" si="13"/>
        <v>10.98</v>
      </c>
      <c r="BA9" s="145">
        <f t="shared" si="14"/>
        <v>8</v>
      </c>
      <c r="BB9" s="128" t="str">
        <f t="shared" si="15"/>
        <v>17</v>
      </c>
      <c r="BC9" s="131">
        <f t="shared" si="16"/>
        <v>45006</v>
      </c>
      <c r="BD9" s="128">
        <f t="shared" si="17"/>
        <v>220</v>
      </c>
      <c r="BE9" s="128" t="str">
        <f t="shared" si="18"/>
        <v>220031/025</v>
      </c>
      <c r="BF9" s="128">
        <f t="shared" si="19"/>
        <v>8</v>
      </c>
      <c r="BG9" s="133">
        <f t="shared" si="20"/>
        <v>79.53319919517102</v>
      </c>
      <c r="BH9" s="147" t="str">
        <f t="shared" si="21"/>
        <v>JR </v>
      </c>
      <c r="BI9" s="128" t="e">
        <f t="shared" si="22"/>
        <v>#REF!</v>
      </c>
      <c r="BJ9" s="129" t="str">
        <f t="shared" si="23"/>
        <v>Burton-on-Trent</v>
      </c>
      <c r="BK9" s="149" t="s">
        <v>253</v>
      </c>
      <c r="BL9" s="135">
        <f t="shared" si="24"/>
        <v>10.98</v>
      </c>
      <c r="BM9" s="128">
        <f t="shared" si="45"/>
        <v>8</v>
      </c>
      <c r="BN9" s="128" t="str">
        <f t="shared" si="46"/>
        <v>38</v>
      </c>
      <c r="BO9" s="131" t="str">
        <f t="shared" si="47"/>
        <v>20.03.08</v>
      </c>
      <c r="BP9" s="128">
        <f t="shared" si="48"/>
        <v>220</v>
      </c>
      <c r="BQ9" s="128" t="str">
        <f t="shared" si="49"/>
        <v>220031</v>
      </c>
      <c r="BR9" s="128">
        <f t="shared" si="50"/>
        <v>4</v>
      </c>
      <c r="BS9" s="133">
        <f t="shared" si="51"/>
        <v>76.3088803088803</v>
      </c>
      <c r="BT9" s="147" t="str">
        <f t="shared" si="25"/>
        <v>BM</v>
      </c>
      <c r="BU9" s="128" t="e">
        <f t="shared" si="26"/>
        <v>#REF!</v>
      </c>
      <c r="BV9" s="128">
        <f t="shared" si="27"/>
        <v>10.98</v>
      </c>
      <c r="BW9" s="128">
        <f t="shared" si="28"/>
        <v>8</v>
      </c>
      <c r="BX9" s="128" t="str">
        <f t="shared" si="29"/>
        <v>18</v>
      </c>
      <c r="BY9" s="131">
        <f t="shared" si="30"/>
        <v>43549</v>
      </c>
      <c r="BZ9" s="128">
        <f t="shared" si="31"/>
        <v>221</v>
      </c>
      <c r="CA9" s="128" t="str">
        <f t="shared" si="32"/>
        <v>221129</v>
      </c>
      <c r="CB9" s="128">
        <f t="shared" si="33"/>
        <v>4</v>
      </c>
      <c r="CC9" s="133">
        <f t="shared" si="34"/>
        <v>79.37349397590361</v>
      </c>
      <c r="CD9" s="147" t="str">
        <f t="shared" si="35"/>
        <v>IU </v>
      </c>
      <c r="CE9" s="128" t="e">
        <f t="shared" si="36"/>
        <v>#REF!</v>
      </c>
      <c r="CF9" s="128">
        <f t="shared" si="37"/>
        <v>1</v>
      </c>
      <c r="CG9" s="128">
        <f t="shared" si="38"/>
        <v>0</v>
      </c>
      <c r="CH9" s="128">
        <f t="shared" si="39"/>
        <v>1</v>
      </c>
      <c r="CI9" s="128">
        <f t="shared" si="40"/>
        <v>0</v>
      </c>
      <c r="CJ9" s="128">
        <f t="shared" si="41"/>
        <v>0</v>
      </c>
      <c r="CK9" s="128">
        <f t="shared" si="42"/>
        <v>0</v>
      </c>
      <c r="CL9" s="128">
        <f t="shared" si="42"/>
        <v>0</v>
      </c>
      <c r="CM9" s="128">
        <f t="shared" si="42"/>
        <v>0</v>
      </c>
      <c r="CN9" s="128">
        <f t="shared" si="42"/>
        <v>0</v>
      </c>
      <c r="CO9" s="128">
        <f t="shared" si="42"/>
        <v>0</v>
      </c>
      <c r="CP9" s="128">
        <f t="shared" si="42"/>
        <v>0</v>
      </c>
      <c r="CQ9" s="128">
        <f t="shared" si="43"/>
        <v>0</v>
      </c>
      <c r="CR9" s="128">
        <f t="shared" si="44"/>
        <v>0</v>
      </c>
      <c r="CS9" s="128">
        <f t="shared" si="44"/>
        <v>0</v>
      </c>
      <c r="CT9" s="128">
        <f t="shared" si="44"/>
        <v>0</v>
      </c>
      <c r="CU9" s="128">
        <f t="shared" si="44"/>
        <v>0</v>
      </c>
      <c r="CV9" s="128">
        <f t="shared" si="44"/>
        <v>0</v>
      </c>
      <c r="CW9" s="128">
        <f t="shared" si="44"/>
        <v>0</v>
      </c>
    </row>
    <row r="10" spans="1:101" s="5" customFormat="1" ht="11.25" customHeight="1">
      <c r="A10" s="15">
        <f>+alpha!D36</f>
        <v>10.98</v>
      </c>
      <c r="B10" s="97">
        <f>+alpha!E36</f>
        <v>9</v>
      </c>
      <c r="C10" s="97" t="str">
        <f>+alpha!F36</f>
        <v>07</v>
      </c>
      <c r="D10" s="98">
        <f>+alpha!G36</f>
        <v>33326</v>
      </c>
      <c r="E10" s="97" t="str">
        <f>+alpha!H36</f>
        <v>hst</v>
      </c>
      <c r="F10" s="97" t="str">
        <f>+alpha!I36</f>
        <v>hst</v>
      </c>
      <c r="G10" s="97">
        <f>+alpha!J36</f>
        <v>0</v>
      </c>
      <c r="H10" s="10">
        <f>+alpha!K36</f>
        <v>72.26325411334552</v>
      </c>
      <c r="I10" s="15" t="str">
        <f>+alpha!L36</f>
        <v>ASm</v>
      </c>
      <c r="J10" s="15" t="e">
        <f>+alpha!#REF!</f>
        <v>#REF!</v>
      </c>
      <c r="K10" s="15">
        <f>+alpha!M36</f>
        <v>10.98</v>
      </c>
      <c r="L10" s="97">
        <f>+alpha!N36</f>
        <v>9</v>
      </c>
      <c r="M10" s="97" t="str">
        <f>+alpha!O36</f>
        <v>53</v>
      </c>
      <c r="N10" s="98">
        <f>+alpha!P36</f>
        <v>41121</v>
      </c>
      <c r="O10" s="97" t="str">
        <f>+alpha!Q36</f>
        <v>hst</v>
      </c>
      <c r="P10" s="97" t="str">
        <f>+alpha!R36</f>
        <v>43207/285</v>
      </c>
      <c r="Q10" s="97">
        <f>+alpha!S36</f>
        <v>9</v>
      </c>
      <c r="R10" s="10">
        <f>+alpha!T36</f>
        <v>66.65767284991568</v>
      </c>
      <c r="S10" s="15" t="str">
        <f>+alpha!U36</f>
        <v>JHe</v>
      </c>
      <c r="T10" s="15" t="e">
        <f>+alpha!#REF!</f>
        <v>#REF!</v>
      </c>
      <c r="U10" s="11" t="s">
        <v>266</v>
      </c>
      <c r="V10" s="6" t="s">
        <v>57</v>
      </c>
      <c r="W10" s="15">
        <f>+alpha!D55</f>
        <v>10.98</v>
      </c>
      <c r="X10" s="97">
        <f>+alpha!E55</f>
        <v>9</v>
      </c>
      <c r="Y10" s="97" t="str">
        <f>+alpha!F55</f>
        <v>05</v>
      </c>
      <c r="Z10" s="98">
        <f>+alpha!G55</f>
        <v>31927</v>
      </c>
      <c r="AA10" s="97" t="str">
        <f>+alpha!H55</f>
        <v>hst</v>
      </c>
      <c r="AB10" s="97" t="str">
        <f>+alpha!I55</f>
        <v>hst</v>
      </c>
      <c r="AC10" s="97">
        <f>+alpha!J55</f>
        <v>0</v>
      </c>
      <c r="AD10" s="10">
        <f>+alpha!K55</f>
        <v>72.52844036697248</v>
      </c>
      <c r="AE10" s="15" t="str">
        <f>+alpha!L55</f>
        <v>DA</v>
      </c>
      <c r="AF10" s="15" t="e">
        <f>+alpha!#REF!</f>
        <v>#REF!</v>
      </c>
      <c r="AG10" s="15">
        <f>+alpha!M55</f>
        <v>10.98</v>
      </c>
      <c r="AH10" s="97">
        <f>+alpha!N55</f>
        <v>9</v>
      </c>
      <c r="AI10" s="97" t="str">
        <f>+alpha!O55</f>
        <v>18</v>
      </c>
      <c r="AJ10" s="98">
        <f>+alpha!P55</f>
        <v>40754</v>
      </c>
      <c r="AK10" s="97" t="str">
        <f>+alpha!Q55</f>
        <v>hst</v>
      </c>
      <c r="AL10" s="97" t="str">
        <f>+alpha!R55</f>
        <v>43378/285</v>
      </c>
      <c r="AM10" s="97">
        <f>+alpha!S55</f>
        <v>0</v>
      </c>
      <c r="AN10" s="10">
        <f>+alpha!T55</f>
        <v>70.83870967741936</v>
      </c>
      <c r="AO10" s="15" t="str">
        <f>+alpha!U55</f>
        <v>BM</v>
      </c>
      <c r="AP10" s="98" t="e">
        <f>+alpha!#REF!</f>
        <v>#REF!</v>
      </c>
      <c r="AQ10" s="145">
        <f t="shared" si="4"/>
        <v>9</v>
      </c>
      <c r="AR10" s="128" t="str">
        <f t="shared" si="5"/>
        <v>07</v>
      </c>
      <c r="AS10" s="131">
        <f t="shared" si="6"/>
        <v>33326</v>
      </c>
      <c r="AT10" s="128" t="str">
        <f t="shared" si="7"/>
        <v>hst</v>
      </c>
      <c r="AU10" s="128" t="str">
        <f t="shared" si="8"/>
        <v>hst</v>
      </c>
      <c r="AV10" s="128">
        <f t="shared" si="9"/>
        <v>0</v>
      </c>
      <c r="AW10" s="133">
        <f t="shared" si="10"/>
        <v>72.26325411334552</v>
      </c>
      <c r="AX10" s="128" t="str">
        <f t="shared" si="11"/>
        <v>ASm</v>
      </c>
      <c r="AY10" s="128" t="e">
        <f t="shared" si="12"/>
        <v>#REF!</v>
      </c>
      <c r="AZ10" s="128">
        <f t="shared" si="13"/>
        <v>10.98</v>
      </c>
      <c r="BA10" s="145">
        <f t="shared" si="14"/>
        <v>9</v>
      </c>
      <c r="BB10" s="128" t="str">
        <f t="shared" si="15"/>
        <v>53</v>
      </c>
      <c r="BC10" s="131">
        <f t="shared" si="16"/>
        <v>41121</v>
      </c>
      <c r="BD10" s="128" t="str">
        <f t="shared" si="17"/>
        <v>hst</v>
      </c>
      <c r="BE10" s="128" t="str">
        <f t="shared" si="18"/>
        <v>43207/285</v>
      </c>
      <c r="BF10" s="128">
        <f t="shared" si="19"/>
        <v>9</v>
      </c>
      <c r="BG10" s="133">
        <f t="shared" si="20"/>
        <v>66.65767284991568</v>
      </c>
      <c r="BH10" s="147" t="str">
        <f t="shared" si="21"/>
        <v>JHe</v>
      </c>
      <c r="BI10" s="128" t="e">
        <f t="shared" si="22"/>
        <v>#REF!</v>
      </c>
      <c r="BJ10" s="129" t="str">
        <f t="shared" si="23"/>
        <v>Burton-on-Trent</v>
      </c>
      <c r="BK10" s="149" t="s">
        <v>57</v>
      </c>
      <c r="BL10" s="135">
        <f t="shared" si="24"/>
      </c>
      <c r="BM10" s="128">
        <f t="shared" si="45"/>
        <v>9</v>
      </c>
      <c r="BN10" s="128" t="str">
        <f t="shared" si="46"/>
        <v>05</v>
      </c>
      <c r="BO10" s="131">
        <f t="shared" si="47"/>
        <v>31927</v>
      </c>
      <c r="BP10" s="128" t="str">
        <f t="shared" si="48"/>
        <v>hst</v>
      </c>
      <c r="BQ10" s="128" t="str">
        <f t="shared" si="49"/>
        <v>hst</v>
      </c>
      <c r="BR10" s="128">
        <f t="shared" si="50"/>
        <v>0</v>
      </c>
      <c r="BS10" s="133">
        <f t="shared" si="51"/>
        <v>72.52844036697248</v>
      </c>
      <c r="BT10" s="147" t="str">
        <f t="shared" si="25"/>
        <v>DA</v>
      </c>
      <c r="BU10" s="128" t="e">
        <f t="shared" si="26"/>
        <v>#REF!</v>
      </c>
      <c r="BV10" s="128">
        <f t="shared" si="27"/>
        <v>10.98</v>
      </c>
      <c r="BW10" s="128">
        <f t="shared" si="28"/>
        <v>9</v>
      </c>
      <c r="BX10" s="128" t="str">
        <f t="shared" si="29"/>
        <v>18</v>
      </c>
      <c r="BY10" s="131">
        <f t="shared" si="30"/>
        <v>40754</v>
      </c>
      <c r="BZ10" s="128" t="str">
        <f t="shared" si="31"/>
        <v>hst</v>
      </c>
      <c r="CA10" s="128" t="str">
        <f t="shared" si="32"/>
        <v>43378/285</v>
      </c>
      <c r="CB10" s="128">
        <f t="shared" si="33"/>
        <v>0</v>
      </c>
      <c r="CC10" s="133">
        <f t="shared" si="34"/>
        <v>70.83870967741936</v>
      </c>
      <c r="CD10" s="147" t="str">
        <f t="shared" si="35"/>
        <v>BM</v>
      </c>
      <c r="CE10" s="128" t="e">
        <f t="shared" si="36"/>
        <v>#REF!</v>
      </c>
      <c r="CF10" s="128">
        <f t="shared" si="37"/>
        <v>0</v>
      </c>
      <c r="CG10" s="128">
        <f t="shared" si="38"/>
        <v>1</v>
      </c>
      <c r="CH10" s="128">
        <f t="shared" si="39"/>
        <v>0</v>
      </c>
      <c r="CI10" s="128">
        <f t="shared" si="40"/>
        <v>1</v>
      </c>
      <c r="CJ10" s="128">
        <f t="shared" si="41"/>
        <v>0</v>
      </c>
      <c r="CK10" s="128">
        <f t="shared" si="42"/>
        <v>0</v>
      </c>
      <c r="CL10" s="128">
        <f t="shared" si="42"/>
        <v>0</v>
      </c>
      <c r="CM10" s="128">
        <f t="shared" si="42"/>
        <v>1</v>
      </c>
      <c r="CN10" s="128">
        <f t="shared" si="42"/>
        <v>0</v>
      </c>
      <c r="CO10" s="128">
        <f t="shared" si="42"/>
        <v>0</v>
      </c>
      <c r="CP10" s="128">
        <f t="shared" si="42"/>
        <v>0</v>
      </c>
      <c r="CQ10" s="128">
        <f t="shared" si="43"/>
        <v>0</v>
      </c>
      <c r="CR10" s="128">
        <f t="shared" si="44"/>
        <v>0</v>
      </c>
      <c r="CS10" s="128">
        <f t="shared" si="44"/>
        <v>0</v>
      </c>
      <c r="CT10" s="128">
        <f t="shared" si="44"/>
        <v>0</v>
      </c>
      <c r="CU10" s="128">
        <f t="shared" si="44"/>
        <v>1</v>
      </c>
      <c r="CV10" s="128">
        <f t="shared" si="44"/>
        <v>0</v>
      </c>
      <c r="CW10" s="128">
        <f t="shared" si="44"/>
        <v>0</v>
      </c>
    </row>
    <row r="11" spans="1:101" s="5" customFormat="1" ht="11.25" customHeight="1">
      <c r="A11" s="15">
        <f>+alpha!D78</f>
        <v>23.88</v>
      </c>
      <c r="B11" s="97">
        <f>+alpha!E78</f>
        <v>19</v>
      </c>
      <c r="C11" s="97" t="str">
        <f>+alpha!F78</f>
        <v>28</v>
      </c>
      <c r="D11" s="98">
        <f>+alpha!G78</f>
        <v>37751</v>
      </c>
      <c r="E11" s="97">
        <f>+alpha!H78</f>
        <v>220</v>
      </c>
      <c r="F11" s="97" t="str">
        <f>+alpha!I78</f>
        <v>220024</v>
      </c>
      <c r="G11" s="97">
        <f>+alpha!J78</f>
        <v>4</v>
      </c>
      <c r="H11" s="10">
        <f>+alpha!K78</f>
        <v>73.6027397260274</v>
      </c>
      <c r="I11" s="15" t="str">
        <f>+alpha!L78</f>
        <v>(1)-DJH/DS/NS/RSc</v>
      </c>
      <c r="J11" s="15" t="e">
        <f>+alpha!#REF!</f>
        <v>#REF!</v>
      </c>
      <c r="K11" s="15">
        <f>+alpha!M78</f>
        <v>23.88</v>
      </c>
      <c r="L11" s="97">
        <f>+alpha!N78</f>
        <v>17</v>
      </c>
      <c r="M11" s="97" t="str">
        <f>+alpha!O78</f>
        <v>09</v>
      </c>
      <c r="N11" s="98">
        <f>+alpha!P78</f>
        <v>43690</v>
      </c>
      <c r="O11" s="97">
        <f>+alpha!Q78</f>
        <v>221</v>
      </c>
      <c r="P11" s="97" t="str">
        <f>+alpha!R78</f>
        <v>221120</v>
      </c>
      <c r="Q11" s="97">
        <f>+alpha!S78</f>
        <v>5</v>
      </c>
      <c r="R11" s="10">
        <f>+alpha!T78</f>
        <v>83.54518950437318</v>
      </c>
      <c r="S11" s="15" t="str">
        <f>+alpha!U78</f>
        <v>JR  </v>
      </c>
      <c r="T11" s="15" t="e">
        <f>+alpha!#REF!</f>
        <v>#REF!</v>
      </c>
      <c r="U11" s="11" t="s">
        <v>267</v>
      </c>
      <c r="V11" s="6" t="s">
        <v>253</v>
      </c>
      <c r="W11" s="15">
        <f>+alpha!D56</f>
        <v>23.88</v>
      </c>
      <c r="X11" s="97">
        <f>+alpha!E56</f>
        <v>21</v>
      </c>
      <c r="Y11" s="97" t="str">
        <f>+alpha!F56</f>
        <v>13</v>
      </c>
      <c r="Z11" s="98">
        <f>+alpha!G56</f>
        <v>37819</v>
      </c>
      <c r="AA11" s="97">
        <f>+alpha!H56</f>
        <v>221</v>
      </c>
      <c r="AB11" s="97" t="str">
        <f>+alpha!I56</f>
        <v>221114</v>
      </c>
      <c r="AC11" s="97">
        <f>+alpha!J56</f>
        <v>5</v>
      </c>
      <c r="AD11" s="10">
        <f>+alpha!K56</f>
        <v>67.53181461115476</v>
      </c>
      <c r="AE11" s="15" t="str">
        <f>+alpha!L56</f>
        <v>BM</v>
      </c>
      <c r="AF11" s="15" t="e">
        <f>+alpha!#REF!</f>
        <v>#REF!</v>
      </c>
      <c r="AG11" s="15">
        <f>+alpha!M56</f>
        <v>23.88</v>
      </c>
      <c r="AH11" s="97">
        <f>+alpha!N56</f>
        <v>15</v>
      </c>
      <c r="AI11" s="97" t="str">
        <f>+alpha!O56</f>
        <v>56</v>
      </c>
      <c r="AJ11" s="98">
        <f>+alpha!P56</f>
        <v>44999</v>
      </c>
      <c r="AK11" s="97">
        <f>+alpha!Q56</f>
        <v>220</v>
      </c>
      <c r="AL11" s="97" t="str">
        <f>+alpha!R56</f>
        <v>220013/017</v>
      </c>
      <c r="AM11" s="97">
        <f>+alpha!S56</f>
        <v>8</v>
      </c>
      <c r="AN11" s="10">
        <f>+alpha!T56</f>
        <v>89.92468619246861</v>
      </c>
      <c r="AO11" s="15" t="str">
        <f>+alpha!U56</f>
        <v>JR  </v>
      </c>
      <c r="AP11" s="98" t="e">
        <f>+alpha!#REF!</f>
        <v>#REF!</v>
      </c>
      <c r="AQ11" s="145">
        <f t="shared" si="4"/>
        <v>19</v>
      </c>
      <c r="AR11" s="128" t="str">
        <f t="shared" si="5"/>
        <v>28</v>
      </c>
      <c r="AS11" s="131">
        <f t="shared" si="6"/>
        <v>37751</v>
      </c>
      <c r="AT11" s="128">
        <f t="shared" si="7"/>
        <v>220</v>
      </c>
      <c r="AU11" s="128" t="str">
        <f t="shared" si="8"/>
        <v>220024</v>
      </c>
      <c r="AV11" s="128">
        <f t="shared" si="9"/>
        <v>4</v>
      </c>
      <c r="AW11" s="133">
        <f t="shared" si="10"/>
        <v>73.6027397260274</v>
      </c>
      <c r="AX11" s="128" t="str">
        <f t="shared" si="11"/>
        <v>(1)-DJH/DS/NS/RSc</v>
      </c>
      <c r="AY11" s="128" t="e">
        <f t="shared" si="12"/>
        <v>#REF!</v>
      </c>
      <c r="AZ11" s="128">
        <f t="shared" si="13"/>
        <v>23.88</v>
      </c>
      <c r="BA11" s="145">
        <f t="shared" si="14"/>
        <v>17</v>
      </c>
      <c r="BB11" s="128" t="str">
        <f t="shared" si="15"/>
        <v>09</v>
      </c>
      <c r="BC11" s="131">
        <f t="shared" si="16"/>
        <v>43690</v>
      </c>
      <c r="BD11" s="128">
        <f t="shared" si="17"/>
        <v>221</v>
      </c>
      <c r="BE11" s="128" t="str">
        <f t="shared" si="18"/>
        <v>221120</v>
      </c>
      <c r="BF11" s="128">
        <f t="shared" si="19"/>
        <v>5</v>
      </c>
      <c r="BG11" s="133">
        <f t="shared" si="20"/>
        <v>83.54518950437318</v>
      </c>
      <c r="BH11" s="147" t="str">
        <f t="shared" si="21"/>
        <v>JR  </v>
      </c>
      <c r="BI11" s="128" t="e">
        <f t="shared" si="22"/>
        <v>#REF!</v>
      </c>
      <c r="BJ11" s="129" t="str">
        <f t="shared" si="23"/>
        <v>Tamworth</v>
      </c>
      <c r="BK11" s="149" t="s">
        <v>253</v>
      </c>
      <c r="BL11" s="135">
        <f t="shared" si="24"/>
        <v>23.88</v>
      </c>
      <c r="BM11" s="128">
        <f t="shared" si="45"/>
        <v>21</v>
      </c>
      <c r="BN11" s="128" t="str">
        <f t="shared" si="46"/>
        <v>13</v>
      </c>
      <c r="BO11" s="131">
        <f t="shared" si="47"/>
        <v>37819</v>
      </c>
      <c r="BP11" s="128">
        <f t="shared" si="48"/>
        <v>221</v>
      </c>
      <c r="BQ11" s="128" t="str">
        <f t="shared" si="49"/>
        <v>221114</v>
      </c>
      <c r="BR11" s="128">
        <f t="shared" si="50"/>
        <v>5</v>
      </c>
      <c r="BS11" s="133">
        <f t="shared" si="51"/>
        <v>67.53181461115476</v>
      </c>
      <c r="BT11" s="147" t="str">
        <f t="shared" si="25"/>
        <v>BM</v>
      </c>
      <c r="BU11" s="128" t="e">
        <f t="shared" si="26"/>
        <v>#REF!</v>
      </c>
      <c r="BV11" s="128">
        <f t="shared" si="27"/>
        <v>23.88</v>
      </c>
      <c r="BW11" s="128">
        <f t="shared" si="28"/>
        <v>15</v>
      </c>
      <c r="BX11" s="128" t="str">
        <f t="shared" si="29"/>
        <v>56</v>
      </c>
      <c r="BY11" s="131">
        <f t="shared" si="30"/>
        <v>44999</v>
      </c>
      <c r="BZ11" s="128">
        <f t="shared" si="31"/>
        <v>220</v>
      </c>
      <c r="CA11" s="128" t="str">
        <f t="shared" si="32"/>
        <v>220013/017</v>
      </c>
      <c r="CB11" s="128">
        <f t="shared" si="33"/>
        <v>8</v>
      </c>
      <c r="CC11" s="133">
        <f t="shared" si="34"/>
        <v>89.92468619246861</v>
      </c>
      <c r="CD11" s="147" t="str">
        <f t="shared" si="35"/>
        <v>JR  </v>
      </c>
      <c r="CE11" s="128" t="e">
        <f t="shared" si="36"/>
        <v>#REF!</v>
      </c>
      <c r="CF11" s="128">
        <f t="shared" si="37"/>
        <v>1</v>
      </c>
      <c r="CG11" s="128">
        <f t="shared" si="38"/>
        <v>0</v>
      </c>
      <c r="CH11" s="128">
        <f t="shared" si="39"/>
        <v>1</v>
      </c>
      <c r="CI11" s="128">
        <f t="shared" si="40"/>
        <v>0</v>
      </c>
      <c r="CJ11" s="128">
        <f t="shared" si="41"/>
        <v>0</v>
      </c>
      <c r="CK11" s="128">
        <f t="shared" si="42"/>
        <v>0</v>
      </c>
      <c r="CL11" s="128">
        <f t="shared" si="42"/>
        <v>0</v>
      </c>
      <c r="CM11" s="128">
        <f t="shared" si="42"/>
        <v>0</v>
      </c>
      <c r="CN11" s="128">
        <f t="shared" si="42"/>
        <v>0</v>
      </c>
      <c r="CO11" s="128">
        <f t="shared" si="42"/>
        <v>0</v>
      </c>
      <c r="CP11" s="128">
        <f t="shared" si="42"/>
        <v>0</v>
      </c>
      <c r="CQ11" s="128">
        <f t="shared" si="43"/>
        <v>0</v>
      </c>
      <c r="CR11" s="128">
        <f t="shared" si="44"/>
        <v>0</v>
      </c>
      <c r="CS11" s="128">
        <f t="shared" si="44"/>
        <v>0</v>
      </c>
      <c r="CT11" s="128">
        <f t="shared" si="44"/>
        <v>0</v>
      </c>
      <c r="CU11" s="128">
        <f t="shared" si="44"/>
        <v>0</v>
      </c>
      <c r="CV11" s="128">
        <f t="shared" si="44"/>
        <v>0</v>
      </c>
      <c r="CW11" s="128">
        <f t="shared" si="44"/>
        <v>0</v>
      </c>
    </row>
    <row r="12" spans="1:101" s="5" customFormat="1" ht="11.25" customHeight="1">
      <c r="A12" s="15">
        <f>+alpha!D79</f>
        <v>23.88</v>
      </c>
      <c r="B12" s="97">
        <f>+alpha!E79</f>
        <v>18</v>
      </c>
      <c r="C12" s="97" t="str">
        <f>+alpha!F79</f>
        <v>50</v>
      </c>
      <c r="D12" s="98">
        <f>+alpha!G79</f>
        <v>32360</v>
      </c>
      <c r="E12" s="97" t="str">
        <f>+alpha!H79</f>
        <v>hst</v>
      </c>
      <c r="F12" s="97" t="str">
        <f>+alpha!I79</f>
        <v>hst</v>
      </c>
      <c r="G12" s="97">
        <f>+alpha!J79</f>
        <v>0</v>
      </c>
      <c r="H12" s="10">
        <f>+alpha!K79</f>
        <v>76.0778761061947</v>
      </c>
      <c r="I12" s="15" t="str">
        <f>+alpha!L79</f>
        <v>ER</v>
      </c>
      <c r="J12" s="15" t="e">
        <f>+alpha!#REF!</f>
        <v>#REF!</v>
      </c>
      <c r="K12" s="15">
        <f>+alpha!M79</f>
        <v>23.88</v>
      </c>
      <c r="L12" s="97">
        <f>+alpha!N79</f>
        <v>17</v>
      </c>
      <c r="M12" s="97" t="str">
        <f>+alpha!O79</f>
        <v>23</v>
      </c>
      <c r="N12" s="98">
        <f>+alpha!P79</f>
        <v>44398</v>
      </c>
      <c r="O12" s="97" t="str">
        <f>+alpha!Q79</f>
        <v>hst</v>
      </c>
      <c r="P12" s="97" t="str">
        <f>+alpha!R79</f>
        <v>43303/285</v>
      </c>
      <c r="Q12" s="97">
        <f>+alpha!S79</f>
        <v>9</v>
      </c>
      <c r="R12" s="10">
        <f>+alpha!T79</f>
        <v>82.42377756471716</v>
      </c>
      <c r="S12" s="15" t="str">
        <f>+alpha!U79</f>
        <v>JHe</v>
      </c>
      <c r="T12" s="15" t="e">
        <f>+alpha!#REF!</f>
        <v>#REF!</v>
      </c>
      <c r="U12" s="11" t="s">
        <v>267</v>
      </c>
      <c r="V12" s="6" t="s">
        <v>57</v>
      </c>
      <c r="W12" s="15">
        <f>+alpha!D57</f>
        <v>23.88</v>
      </c>
      <c r="X12" s="97">
        <f>+alpha!E57</f>
        <v>18</v>
      </c>
      <c r="Y12" s="97" t="str">
        <f>+alpha!F57</f>
        <v>23</v>
      </c>
      <c r="Z12" s="98">
        <f>+alpha!G57</f>
        <v>32486</v>
      </c>
      <c r="AA12" s="97" t="str">
        <f>+alpha!H57</f>
        <v>hst</v>
      </c>
      <c r="AB12" s="97" t="str">
        <f>+alpha!I57</f>
        <v>hst</v>
      </c>
      <c r="AC12" s="97">
        <f>+alpha!J57</f>
        <v>0</v>
      </c>
      <c r="AD12" s="10">
        <f>+alpha!K57</f>
        <v>77.94016319129646</v>
      </c>
      <c r="AE12" s="15" t="str">
        <f>+alpha!L57</f>
        <v>MT</v>
      </c>
      <c r="AF12" s="15" t="e">
        <f>+alpha!#REF!</f>
        <v>#REF!</v>
      </c>
      <c r="AG12" s="15">
        <f>+alpha!M57</f>
        <v>23.88</v>
      </c>
      <c r="AH12" s="97">
        <f>+alpha!N57</f>
        <v>17</v>
      </c>
      <c r="AI12" s="97" t="str">
        <f>+alpha!O57</f>
        <v>13</v>
      </c>
      <c r="AJ12" s="98">
        <f>+alpha!P57</f>
        <v>41444</v>
      </c>
      <c r="AK12" s="97" t="str">
        <f>+alpha!Q57</f>
        <v>hst</v>
      </c>
      <c r="AL12" s="97" t="str">
        <f>+alpha!R57</f>
        <v>43366/207</v>
      </c>
      <c r="AM12" s="97">
        <f>+alpha!S57</f>
        <v>9</v>
      </c>
      <c r="AN12" s="10">
        <f>+alpha!T57</f>
        <v>83.2216844143272</v>
      </c>
      <c r="AO12" s="15" t="str">
        <f>+alpha!U57</f>
        <v>IU</v>
      </c>
      <c r="AP12" s="98" t="e">
        <f>+alpha!#REF!</f>
        <v>#REF!</v>
      </c>
      <c r="AQ12" s="145">
        <f t="shared" si="4"/>
        <v>18</v>
      </c>
      <c r="AR12" s="128" t="str">
        <f t="shared" si="5"/>
        <v>50</v>
      </c>
      <c r="AS12" s="131">
        <f t="shared" si="6"/>
        <v>32360</v>
      </c>
      <c r="AT12" s="128" t="str">
        <f t="shared" si="7"/>
        <v>hst</v>
      </c>
      <c r="AU12" s="128" t="str">
        <f t="shared" si="8"/>
        <v>hst</v>
      </c>
      <c r="AV12" s="128">
        <f t="shared" si="9"/>
        <v>0</v>
      </c>
      <c r="AW12" s="133">
        <f t="shared" si="10"/>
        <v>76.0778761061947</v>
      </c>
      <c r="AX12" s="128" t="str">
        <f t="shared" si="11"/>
        <v>ER</v>
      </c>
      <c r="AY12" s="128" t="e">
        <f t="shared" si="12"/>
        <v>#REF!</v>
      </c>
      <c r="AZ12" s="128">
        <f t="shared" si="13"/>
        <v>23.88</v>
      </c>
      <c r="BA12" s="145">
        <f t="shared" si="14"/>
        <v>17</v>
      </c>
      <c r="BB12" s="128" t="str">
        <f t="shared" si="15"/>
        <v>23</v>
      </c>
      <c r="BC12" s="131">
        <f t="shared" si="16"/>
        <v>44398</v>
      </c>
      <c r="BD12" s="128" t="str">
        <f t="shared" si="17"/>
        <v>hst</v>
      </c>
      <c r="BE12" s="128" t="str">
        <f t="shared" si="18"/>
        <v>43303/285</v>
      </c>
      <c r="BF12" s="128">
        <f t="shared" si="19"/>
        <v>9</v>
      </c>
      <c r="BG12" s="133">
        <f t="shared" si="20"/>
        <v>82.42377756471716</v>
      </c>
      <c r="BH12" s="147" t="str">
        <f t="shared" si="21"/>
        <v>JHe</v>
      </c>
      <c r="BI12" s="128" t="e">
        <f t="shared" si="22"/>
        <v>#REF!</v>
      </c>
      <c r="BJ12" s="129" t="str">
        <f t="shared" si="23"/>
        <v>Tamworth</v>
      </c>
      <c r="BK12" s="149" t="s">
        <v>57</v>
      </c>
      <c r="BL12" s="135">
        <f t="shared" si="24"/>
      </c>
      <c r="BM12" s="128">
        <f t="shared" si="45"/>
        <v>18</v>
      </c>
      <c r="BN12" s="128" t="str">
        <f t="shared" si="46"/>
        <v>23</v>
      </c>
      <c r="BO12" s="131">
        <f t="shared" si="47"/>
        <v>32486</v>
      </c>
      <c r="BP12" s="128" t="str">
        <f t="shared" si="48"/>
        <v>hst</v>
      </c>
      <c r="BQ12" s="128" t="str">
        <f t="shared" si="49"/>
        <v>hst</v>
      </c>
      <c r="BR12" s="128">
        <f t="shared" si="50"/>
        <v>0</v>
      </c>
      <c r="BS12" s="133">
        <f t="shared" si="51"/>
        <v>77.94016319129646</v>
      </c>
      <c r="BT12" s="147" t="str">
        <f t="shared" si="25"/>
        <v>MT</v>
      </c>
      <c r="BU12" s="128" t="e">
        <f t="shared" si="26"/>
        <v>#REF!</v>
      </c>
      <c r="BV12" s="128">
        <f t="shared" si="27"/>
        <v>23.88</v>
      </c>
      <c r="BW12" s="128">
        <f t="shared" si="28"/>
        <v>17</v>
      </c>
      <c r="BX12" s="128" t="str">
        <f t="shared" si="29"/>
        <v>13</v>
      </c>
      <c r="BY12" s="131">
        <f t="shared" si="30"/>
        <v>41444</v>
      </c>
      <c r="BZ12" s="128" t="str">
        <f t="shared" si="31"/>
        <v>hst</v>
      </c>
      <c r="CA12" s="128" t="str">
        <f t="shared" si="32"/>
        <v>43366/207</v>
      </c>
      <c r="CB12" s="128">
        <f t="shared" si="33"/>
        <v>9</v>
      </c>
      <c r="CC12" s="133">
        <f t="shared" si="34"/>
        <v>83.2216844143272</v>
      </c>
      <c r="CD12" s="147" t="str">
        <f t="shared" si="35"/>
        <v>IU</v>
      </c>
      <c r="CE12" s="128" t="e">
        <f t="shared" si="36"/>
        <v>#REF!</v>
      </c>
      <c r="CF12" s="128">
        <f t="shared" si="37"/>
        <v>1</v>
      </c>
      <c r="CG12" s="128">
        <f t="shared" si="38"/>
        <v>0</v>
      </c>
      <c r="CH12" s="128">
        <f t="shared" si="39"/>
        <v>1</v>
      </c>
      <c r="CI12" s="128">
        <f t="shared" si="40"/>
        <v>0</v>
      </c>
      <c r="CJ12" s="128">
        <f t="shared" si="41"/>
        <v>0</v>
      </c>
      <c r="CK12" s="128">
        <f t="shared" si="42"/>
        <v>0</v>
      </c>
      <c r="CL12" s="128">
        <f t="shared" si="42"/>
        <v>0</v>
      </c>
      <c r="CM12" s="128">
        <f t="shared" si="42"/>
        <v>0</v>
      </c>
      <c r="CN12" s="128">
        <f t="shared" si="42"/>
        <v>0</v>
      </c>
      <c r="CO12" s="128">
        <f t="shared" si="42"/>
        <v>1</v>
      </c>
      <c r="CP12" s="128">
        <f t="shared" si="42"/>
        <v>0</v>
      </c>
      <c r="CQ12" s="128">
        <f t="shared" si="43"/>
        <v>0</v>
      </c>
      <c r="CR12" s="128">
        <f t="shared" si="44"/>
        <v>0</v>
      </c>
      <c r="CS12" s="128">
        <f t="shared" si="44"/>
        <v>0</v>
      </c>
      <c r="CT12" s="128">
        <f t="shared" si="44"/>
        <v>0</v>
      </c>
      <c r="CU12" s="128">
        <f t="shared" si="44"/>
        <v>0</v>
      </c>
      <c r="CV12" s="128">
        <f t="shared" si="44"/>
        <v>0</v>
      </c>
      <c r="CW12" s="128">
        <f t="shared" si="44"/>
        <v>0</v>
      </c>
    </row>
    <row r="13" spans="1:101" s="5" customFormat="1" ht="11.25" customHeight="1">
      <c r="A13" s="15">
        <f>+alpha!D20</f>
        <v>41.18</v>
      </c>
      <c r="B13" s="97">
        <f>+alpha!E20</f>
        <v>29</v>
      </c>
      <c r="C13" s="97" t="str">
        <f>+alpha!F20</f>
        <v>13</v>
      </c>
      <c r="D13" s="98" t="str">
        <f>+alpha!G20</f>
        <v>06.09.06</v>
      </c>
      <c r="E13" s="97">
        <f>+alpha!H20</f>
        <v>221</v>
      </c>
      <c r="F13" s="97" t="str">
        <f>+alpha!I20</f>
        <v>221136</v>
      </c>
      <c r="G13" s="97">
        <f>+alpha!J20</f>
        <v>5</v>
      </c>
      <c r="H13" s="10">
        <f>+alpha!K20</f>
        <v>84.56816885339418</v>
      </c>
      <c r="I13" s="15" t="str">
        <f>+alpha!L20</f>
        <v>NS</v>
      </c>
      <c r="J13" s="15" t="e">
        <f>+alpha!#REF!</f>
        <v>#REF!</v>
      </c>
      <c r="K13" s="15">
        <f>+alpha!M20</f>
        <v>41.18</v>
      </c>
      <c r="L13" s="97">
        <f>+alpha!N20</f>
        <v>28</v>
      </c>
      <c r="M13" s="97" t="str">
        <f>+alpha!O20</f>
        <v>26</v>
      </c>
      <c r="N13" s="98">
        <f>+alpha!P20</f>
        <v>43815</v>
      </c>
      <c r="O13" s="97">
        <f>+alpha!Q20</f>
        <v>220</v>
      </c>
      <c r="P13" s="97" t="str">
        <f>+alpha!R20</f>
        <v>220007</v>
      </c>
      <c r="Q13" s="97">
        <f>+alpha!S20</f>
        <v>4</v>
      </c>
      <c r="R13" s="10">
        <f>+alpha!T20</f>
        <v>86.89800703399766</v>
      </c>
      <c r="S13" s="15" t="str">
        <f>+alpha!U20</f>
        <v>DAd  </v>
      </c>
      <c r="T13" s="15" t="e">
        <f>+alpha!#REF!</f>
        <v>#REF!</v>
      </c>
      <c r="U13" s="11" t="s">
        <v>268</v>
      </c>
      <c r="V13" s="6" t="s">
        <v>253</v>
      </c>
      <c r="W13" s="15">
        <f>+alpha!D52</f>
        <v>41.18</v>
      </c>
      <c r="X13" s="97">
        <f>+alpha!E52</f>
        <v>31</v>
      </c>
      <c r="Y13" s="97" t="str">
        <f>+alpha!F52</f>
        <v>15</v>
      </c>
      <c r="Z13" s="98" t="str">
        <f>+alpha!G52</f>
        <v>16.04.06</v>
      </c>
      <c r="AA13" s="97">
        <f>+alpha!H52</f>
        <v>221</v>
      </c>
      <c r="AB13" s="97" t="str">
        <f>+alpha!I52</f>
        <v>221107</v>
      </c>
      <c r="AC13" s="97">
        <f>+alpha!J52</f>
        <v>5</v>
      </c>
      <c r="AD13" s="10">
        <f>+alpha!K52</f>
        <v>79.0656</v>
      </c>
      <c r="AE13" s="15" t="str">
        <f>+alpha!L52</f>
        <v>NS</v>
      </c>
      <c r="AF13" s="15" t="e">
        <f>+alpha!#REF!</f>
        <v>#REF!</v>
      </c>
      <c r="AG13" s="15">
        <f>+alpha!M52</f>
        <v>41.18</v>
      </c>
      <c r="AH13" s="97">
        <f>+alpha!N52</f>
        <v>30</v>
      </c>
      <c r="AI13" s="97" t="str">
        <f>+alpha!O52</f>
        <v>16</v>
      </c>
      <c r="AJ13" s="98">
        <f>+alpha!P52</f>
        <v>41731</v>
      </c>
      <c r="AK13" s="97">
        <f>+alpha!Q52</f>
        <v>220</v>
      </c>
      <c r="AL13" s="97" t="str">
        <f>+alpha!R52</f>
        <v>220004</v>
      </c>
      <c r="AM13" s="97">
        <f>+alpha!S52</f>
        <v>4</v>
      </c>
      <c r="AN13" s="10">
        <f>+alpha!T52</f>
        <v>81.63436123348018</v>
      </c>
      <c r="AO13" s="15" t="str">
        <f>+alpha!U52</f>
        <v>DAd</v>
      </c>
      <c r="AP13" s="98" t="e">
        <f>+alpha!#REF!</f>
        <v>#REF!</v>
      </c>
      <c r="AQ13" s="145">
        <f t="shared" si="4"/>
        <v>29</v>
      </c>
      <c r="AR13" s="128" t="str">
        <f t="shared" si="5"/>
        <v>13</v>
      </c>
      <c r="AS13" s="131" t="str">
        <f t="shared" si="6"/>
        <v>06.09.06</v>
      </c>
      <c r="AT13" s="128">
        <f t="shared" si="7"/>
        <v>221</v>
      </c>
      <c r="AU13" s="128" t="str">
        <f t="shared" si="8"/>
        <v>221136</v>
      </c>
      <c r="AV13" s="128">
        <f t="shared" si="9"/>
        <v>5</v>
      </c>
      <c r="AW13" s="133">
        <f t="shared" si="10"/>
        <v>84.56816885339418</v>
      </c>
      <c r="AX13" s="128" t="str">
        <f t="shared" si="11"/>
        <v>NS</v>
      </c>
      <c r="AY13" s="128" t="e">
        <f t="shared" si="12"/>
        <v>#REF!</v>
      </c>
      <c r="AZ13" s="128">
        <f t="shared" si="13"/>
        <v>41.18</v>
      </c>
      <c r="BA13" s="145">
        <f t="shared" si="14"/>
        <v>28</v>
      </c>
      <c r="BB13" s="128" t="str">
        <f t="shared" si="15"/>
        <v>26</v>
      </c>
      <c r="BC13" s="131">
        <f t="shared" si="16"/>
        <v>43815</v>
      </c>
      <c r="BD13" s="128">
        <f t="shared" si="17"/>
        <v>220</v>
      </c>
      <c r="BE13" s="128" t="str">
        <f t="shared" si="18"/>
        <v>220007</v>
      </c>
      <c r="BF13" s="128">
        <f t="shared" si="19"/>
        <v>4</v>
      </c>
      <c r="BG13" s="133">
        <f t="shared" si="20"/>
        <v>86.89800703399766</v>
      </c>
      <c r="BH13" s="147" t="str">
        <f t="shared" si="21"/>
        <v>DAd  </v>
      </c>
      <c r="BI13" s="128" t="e">
        <f t="shared" si="22"/>
        <v>#REF!</v>
      </c>
      <c r="BJ13" s="129" t="str">
        <f t="shared" si="23"/>
        <v>Birmingham New St</v>
      </c>
      <c r="BK13" s="149" t="s">
        <v>253</v>
      </c>
      <c r="BL13" s="135">
        <f t="shared" si="24"/>
        <v>41.18</v>
      </c>
      <c r="BM13" s="128">
        <f t="shared" si="45"/>
        <v>31</v>
      </c>
      <c r="BN13" s="128" t="str">
        <f t="shared" si="46"/>
        <v>15</v>
      </c>
      <c r="BO13" s="131" t="str">
        <f t="shared" si="47"/>
        <v>16.04.06</v>
      </c>
      <c r="BP13" s="128">
        <f t="shared" si="48"/>
        <v>221</v>
      </c>
      <c r="BQ13" s="128" t="str">
        <f t="shared" si="49"/>
        <v>221107</v>
      </c>
      <c r="BR13" s="128">
        <f t="shared" si="50"/>
        <v>5</v>
      </c>
      <c r="BS13" s="133">
        <f t="shared" si="51"/>
        <v>79.0656</v>
      </c>
      <c r="BT13" s="147" t="str">
        <f t="shared" si="25"/>
        <v>NS</v>
      </c>
      <c r="BU13" s="128" t="e">
        <f t="shared" si="26"/>
        <v>#REF!</v>
      </c>
      <c r="BV13" s="128">
        <f t="shared" si="27"/>
        <v>41.18</v>
      </c>
      <c r="BW13" s="128">
        <f t="shared" si="28"/>
        <v>30</v>
      </c>
      <c r="BX13" s="128" t="str">
        <f t="shared" si="29"/>
        <v>16</v>
      </c>
      <c r="BY13" s="131">
        <f t="shared" si="30"/>
        <v>41731</v>
      </c>
      <c r="BZ13" s="128">
        <f t="shared" si="31"/>
        <v>220</v>
      </c>
      <c r="CA13" s="128" t="str">
        <f t="shared" si="32"/>
        <v>220004</v>
      </c>
      <c r="CB13" s="128">
        <f t="shared" si="33"/>
        <v>4</v>
      </c>
      <c r="CC13" s="133">
        <f t="shared" si="34"/>
        <v>81.63436123348018</v>
      </c>
      <c r="CD13" s="147" t="str">
        <f t="shared" si="35"/>
        <v>DAd</v>
      </c>
      <c r="CE13" s="128" t="e">
        <f t="shared" si="36"/>
        <v>#REF!</v>
      </c>
      <c r="CF13" s="128">
        <f t="shared" si="37"/>
        <v>1</v>
      </c>
      <c r="CG13" s="128">
        <f t="shared" si="38"/>
        <v>0</v>
      </c>
      <c r="CH13" s="128">
        <f t="shared" si="39"/>
        <v>1</v>
      </c>
      <c r="CI13" s="128">
        <f t="shared" si="40"/>
        <v>0</v>
      </c>
      <c r="CJ13" s="128">
        <f t="shared" si="41"/>
        <v>0</v>
      </c>
      <c r="CK13" s="128">
        <f t="shared" si="42"/>
        <v>0</v>
      </c>
      <c r="CL13" s="128">
        <f t="shared" si="42"/>
        <v>0</v>
      </c>
      <c r="CM13" s="128">
        <f t="shared" si="42"/>
        <v>0</v>
      </c>
      <c r="CN13" s="128">
        <f t="shared" si="42"/>
        <v>0</v>
      </c>
      <c r="CO13" s="128">
        <f t="shared" si="42"/>
        <v>0</v>
      </c>
      <c r="CP13" s="128">
        <f t="shared" si="42"/>
        <v>1</v>
      </c>
      <c r="CQ13" s="128">
        <f t="shared" si="43"/>
        <v>0</v>
      </c>
      <c r="CR13" s="128">
        <f t="shared" si="44"/>
        <v>0</v>
      </c>
      <c r="CS13" s="128">
        <f t="shared" si="44"/>
        <v>0</v>
      </c>
      <c r="CT13" s="128">
        <f t="shared" si="44"/>
        <v>0</v>
      </c>
      <c r="CU13" s="128">
        <f t="shared" si="44"/>
        <v>0</v>
      </c>
      <c r="CV13" s="128">
        <f t="shared" si="44"/>
        <v>0</v>
      </c>
      <c r="CW13" s="128">
        <f t="shared" si="44"/>
        <v>0</v>
      </c>
    </row>
    <row r="14" spans="1:101" s="5" customFormat="1" ht="11.25" customHeight="1">
      <c r="A14" s="15">
        <f>+alpha!D21</f>
        <v>41.18</v>
      </c>
      <c r="B14" s="97">
        <f>+alpha!E21</f>
        <v>31</v>
      </c>
      <c r="C14" s="97" t="str">
        <f>+alpha!F21</f>
        <v>45</v>
      </c>
      <c r="D14" s="98">
        <f>+alpha!G21</f>
        <v>31532</v>
      </c>
      <c r="E14" s="97" t="str">
        <f>+alpha!H21</f>
        <v>hst</v>
      </c>
      <c r="F14" s="97" t="str">
        <f>+alpha!I21</f>
        <v>hst</v>
      </c>
      <c r="G14" s="97">
        <f>+alpha!J21</f>
        <v>0</v>
      </c>
      <c r="H14" s="10">
        <f>+alpha!K21</f>
        <v>77.82047244094488</v>
      </c>
      <c r="I14" s="15" t="str">
        <f>+alpha!L21</f>
        <v>KB</v>
      </c>
      <c r="J14" s="15" t="e">
        <f>+alpha!#REF!</f>
        <v>#REF!</v>
      </c>
      <c r="K14" s="15">
        <f>+alpha!M21</f>
        <v>41.18</v>
      </c>
      <c r="L14" s="97">
        <f>+alpha!N21</f>
        <v>30</v>
      </c>
      <c r="M14" s="97" t="str">
        <f>+alpha!O21</f>
        <v>41</v>
      </c>
      <c r="N14" s="98">
        <f>+alpha!P21</f>
        <v>39663</v>
      </c>
      <c r="O14" s="97" t="str">
        <f>+alpha!Q21</f>
        <v>hst</v>
      </c>
      <c r="P14" s="97" t="str">
        <f>+alpha!R21</f>
        <v>hst</v>
      </c>
      <c r="Q14" s="97">
        <f>+alpha!S21</f>
        <v>9</v>
      </c>
      <c r="R14" s="10">
        <f>+alpha!T21</f>
        <v>80.52580119500271</v>
      </c>
      <c r="S14" s="15" t="str">
        <f>+alpha!U21</f>
        <v>BM</v>
      </c>
      <c r="T14" s="15" t="e">
        <f>+alpha!#REF!</f>
        <v>#REF!</v>
      </c>
      <c r="U14" s="11" t="s">
        <v>268</v>
      </c>
      <c r="V14" s="6" t="s">
        <v>57</v>
      </c>
      <c r="W14" s="15">
        <f>+alpha!D53</f>
        <v>41.18</v>
      </c>
      <c r="X14" s="97">
        <f>+alpha!E53</f>
        <v>31</v>
      </c>
      <c r="Y14" s="97" t="str">
        <f>+alpha!F53</f>
        <v>46</v>
      </c>
      <c r="Z14" s="98" t="str">
        <f>+alpha!G53</f>
        <v>26.05.07</v>
      </c>
      <c r="AA14" s="97" t="str">
        <f>+alpha!H53</f>
        <v>hst</v>
      </c>
      <c r="AB14" s="97" t="str">
        <f>+alpha!I53</f>
        <v>hst</v>
      </c>
      <c r="AC14" s="97">
        <f>+alpha!J53</f>
        <v>10</v>
      </c>
      <c r="AD14" s="10">
        <f>+alpha!K53</f>
        <v>77.77964323189927</v>
      </c>
      <c r="AE14" s="15" t="str">
        <f>+alpha!L53</f>
        <v>DAd</v>
      </c>
      <c r="AF14" s="15" t="e">
        <f>+alpha!#REF!</f>
        <v>#REF!</v>
      </c>
      <c r="AG14" s="15">
        <f>+alpha!M53</f>
        <v>41.18</v>
      </c>
      <c r="AH14" s="97">
        <f>+alpha!N53</f>
        <v>0</v>
      </c>
      <c r="AI14" s="97">
        <f>+alpha!O53</f>
        <v>0</v>
      </c>
      <c r="AJ14" s="98">
        <f>+alpha!P53</f>
        <v>0</v>
      </c>
      <c r="AK14" s="97">
        <f>+alpha!Q53</f>
        <v>0</v>
      </c>
      <c r="AL14" s="97">
        <f>+alpha!R53</f>
        <v>0</v>
      </c>
      <c r="AM14" s="97">
        <f>+alpha!S53</f>
        <v>0</v>
      </c>
      <c r="AN14" s="10">
        <f>+alpha!T53</f>
        <v>0</v>
      </c>
      <c r="AO14" s="15">
        <f>+alpha!U53</f>
        <v>0</v>
      </c>
      <c r="AP14" s="98" t="e">
        <f>+alpha!#REF!</f>
        <v>#REF!</v>
      </c>
      <c r="AQ14" s="145">
        <f t="shared" si="4"/>
        <v>31</v>
      </c>
      <c r="AR14" s="128" t="str">
        <f t="shared" si="5"/>
        <v>45</v>
      </c>
      <c r="AS14" s="131">
        <f t="shared" si="6"/>
        <v>31532</v>
      </c>
      <c r="AT14" s="128" t="str">
        <f t="shared" si="7"/>
        <v>hst</v>
      </c>
      <c r="AU14" s="128" t="str">
        <f t="shared" si="8"/>
        <v>hst</v>
      </c>
      <c r="AV14" s="128">
        <f t="shared" si="9"/>
        <v>0</v>
      </c>
      <c r="AW14" s="133">
        <f t="shared" si="10"/>
        <v>77.82047244094488</v>
      </c>
      <c r="AX14" s="128" t="str">
        <f t="shared" si="11"/>
        <v>KB</v>
      </c>
      <c r="AY14" s="128" t="e">
        <f t="shared" si="12"/>
        <v>#REF!</v>
      </c>
      <c r="AZ14" s="128">
        <f t="shared" si="13"/>
        <v>41.18</v>
      </c>
      <c r="BA14" s="145">
        <f t="shared" si="14"/>
        <v>30</v>
      </c>
      <c r="BB14" s="128" t="str">
        <f t="shared" si="15"/>
        <v>41</v>
      </c>
      <c r="BC14" s="131">
        <f t="shared" si="16"/>
        <v>39663</v>
      </c>
      <c r="BD14" s="128" t="b">
        <f>BM3=IF($L14&gt;0,O14,"")</f>
        <v>0</v>
      </c>
      <c r="BE14" s="128" t="str">
        <f t="shared" si="18"/>
        <v>hst</v>
      </c>
      <c r="BF14" s="128">
        <f t="shared" si="19"/>
        <v>9</v>
      </c>
      <c r="BG14" s="133">
        <f t="shared" si="20"/>
        <v>80.52580119500271</v>
      </c>
      <c r="BH14" s="147" t="str">
        <f t="shared" si="21"/>
        <v>BM</v>
      </c>
      <c r="BI14" s="128" t="e">
        <f t="shared" si="22"/>
        <v>#REF!</v>
      </c>
      <c r="BJ14" s="129" t="str">
        <f t="shared" si="23"/>
        <v>Birmingham New St</v>
      </c>
      <c r="BK14" s="149" t="s">
        <v>57</v>
      </c>
      <c r="BL14" s="135">
        <f t="shared" si="24"/>
      </c>
      <c r="BM14" s="128">
        <f t="shared" si="45"/>
        <v>31</v>
      </c>
      <c r="BN14" s="128" t="str">
        <f t="shared" si="46"/>
        <v>46</v>
      </c>
      <c r="BO14" s="131" t="str">
        <f t="shared" si="47"/>
        <v>26.05.07</v>
      </c>
      <c r="BP14" s="128" t="str">
        <f t="shared" si="48"/>
        <v>hst</v>
      </c>
      <c r="BQ14" s="128" t="str">
        <f t="shared" si="49"/>
        <v>hst</v>
      </c>
      <c r="BR14" s="128">
        <f t="shared" si="50"/>
        <v>10</v>
      </c>
      <c r="BS14" s="133">
        <f t="shared" si="51"/>
        <v>77.77964323189927</v>
      </c>
      <c r="BT14" s="147" t="str">
        <f t="shared" si="25"/>
        <v>DAd</v>
      </c>
      <c r="BU14" s="128" t="e">
        <f t="shared" si="26"/>
        <v>#REF!</v>
      </c>
      <c r="BV14" s="128">
        <f t="shared" si="27"/>
        <v>41.18</v>
      </c>
      <c r="BW14" s="128">
        <f t="shared" si="28"/>
      </c>
      <c r="BX14" s="128">
        <f t="shared" si="29"/>
      </c>
      <c r="BY14" s="131">
        <f t="shared" si="30"/>
      </c>
      <c r="BZ14" s="128">
        <f t="shared" si="31"/>
      </c>
      <c r="CA14" s="128">
        <f t="shared" si="32"/>
      </c>
      <c r="CB14" s="128">
        <f t="shared" si="33"/>
      </c>
      <c r="CC14" s="133">
        <f t="shared" si="34"/>
      </c>
      <c r="CD14" s="147">
        <f t="shared" si="35"/>
      </c>
      <c r="CE14" s="128">
        <f t="shared" si="36"/>
      </c>
      <c r="CF14" s="128">
        <f t="shared" si="37"/>
        <v>0</v>
      </c>
      <c r="CG14" s="128">
        <f t="shared" si="38"/>
        <v>0</v>
      </c>
      <c r="CH14" s="128">
        <f t="shared" si="39"/>
        <v>1</v>
      </c>
      <c r="CI14" s="128">
        <f t="shared" si="40"/>
        <v>0</v>
      </c>
      <c r="CJ14" s="128">
        <f t="shared" si="41"/>
        <v>0</v>
      </c>
      <c r="CK14" s="128">
        <f t="shared" si="42"/>
        <v>0</v>
      </c>
      <c r="CL14" s="128">
        <f t="shared" si="42"/>
        <v>0</v>
      </c>
      <c r="CM14" s="128">
        <f t="shared" si="42"/>
        <v>0</v>
      </c>
      <c r="CN14" s="128">
        <f t="shared" si="42"/>
        <v>0</v>
      </c>
      <c r="CO14" s="128">
        <f t="shared" si="42"/>
        <v>0</v>
      </c>
      <c r="CP14" s="128">
        <f t="shared" si="42"/>
        <v>0</v>
      </c>
      <c r="CQ14" s="128">
        <f t="shared" si="43"/>
        <v>1</v>
      </c>
      <c r="CR14" s="128">
        <f t="shared" si="44"/>
        <v>0</v>
      </c>
      <c r="CS14" s="128">
        <f t="shared" si="44"/>
        <v>0</v>
      </c>
      <c r="CT14" s="128">
        <f t="shared" si="44"/>
        <v>0</v>
      </c>
      <c r="CU14" s="128">
        <f t="shared" si="44"/>
        <v>0</v>
      </c>
      <c r="CV14" s="128">
        <f t="shared" si="44"/>
        <v>0</v>
      </c>
      <c r="CW14" s="128">
        <f t="shared" si="44"/>
        <v>0</v>
      </c>
    </row>
    <row r="15" spans="1:101" s="5" customFormat="1" ht="11.25" customHeight="1">
      <c r="A15" s="15"/>
      <c r="B15" s="97"/>
      <c r="C15" s="97"/>
      <c r="D15" s="98"/>
      <c r="E15" s="97"/>
      <c r="F15" s="97"/>
      <c r="G15" s="97"/>
      <c r="H15" s="10"/>
      <c r="I15" s="15"/>
      <c r="J15" s="15"/>
      <c r="K15" s="15"/>
      <c r="L15" s="97"/>
      <c r="M15" s="97"/>
      <c r="N15" s="98"/>
      <c r="O15" s="97"/>
      <c r="P15" s="97"/>
      <c r="Q15" s="97"/>
      <c r="R15" s="10"/>
      <c r="S15" s="15"/>
      <c r="T15" s="15"/>
      <c r="U15" s="11" t="s">
        <v>683</v>
      </c>
      <c r="V15" s="6"/>
      <c r="W15" s="15"/>
      <c r="X15" s="97"/>
      <c r="Y15" s="97"/>
      <c r="Z15" s="98"/>
      <c r="AA15" s="97"/>
      <c r="AB15" s="97"/>
      <c r="AC15" s="97"/>
      <c r="AD15" s="10"/>
      <c r="AE15" s="15"/>
      <c r="AF15" s="15"/>
      <c r="AG15" s="15"/>
      <c r="AH15" s="97"/>
      <c r="AI15" s="97"/>
      <c r="AJ15" s="98"/>
      <c r="AK15" s="97"/>
      <c r="AL15" s="97"/>
      <c r="AM15" s="97"/>
      <c r="AN15" s="10"/>
      <c r="AO15" s="15"/>
      <c r="AP15" s="98"/>
      <c r="AQ15" s="145">
        <f t="shared" si="4"/>
      </c>
      <c r="AR15" s="128">
        <f t="shared" si="5"/>
      </c>
      <c r="AS15" s="131">
        <f t="shared" si="6"/>
      </c>
      <c r="AT15" s="128">
        <f t="shared" si="7"/>
      </c>
      <c r="AU15" s="128">
        <f t="shared" si="8"/>
      </c>
      <c r="AV15" s="128">
        <f t="shared" si="9"/>
      </c>
      <c r="AW15" s="133">
        <f t="shared" si="10"/>
      </c>
      <c r="AX15" s="128">
        <f t="shared" si="11"/>
      </c>
      <c r="AY15" s="128">
        <f t="shared" si="12"/>
      </c>
      <c r="AZ15" s="128">
        <f t="shared" si="13"/>
      </c>
      <c r="BA15" s="145">
        <f t="shared" si="14"/>
      </c>
      <c r="BB15" s="128">
        <f t="shared" si="15"/>
      </c>
      <c r="BC15" s="131">
        <f t="shared" si="16"/>
      </c>
      <c r="BD15" s="128">
        <f t="shared" si="17"/>
      </c>
      <c r="BE15" s="128">
        <f t="shared" si="18"/>
      </c>
      <c r="BF15" s="128">
        <f t="shared" si="19"/>
      </c>
      <c r="BG15" s="133">
        <f t="shared" si="20"/>
      </c>
      <c r="BH15" s="147">
        <f t="shared" si="21"/>
      </c>
      <c r="BI15" s="128">
        <f t="shared" si="22"/>
      </c>
      <c r="BJ15" s="129" t="str">
        <f t="shared" si="23"/>
        <v>WILLINGTON</v>
      </c>
      <c r="BK15" s="149"/>
      <c r="BL15" s="135">
        <f t="shared" si="24"/>
      </c>
      <c r="BM15" s="128">
        <f t="shared" si="45"/>
      </c>
      <c r="BN15" s="128">
        <f t="shared" si="46"/>
      </c>
      <c r="BO15" s="131">
        <f t="shared" si="47"/>
      </c>
      <c r="BP15" s="128">
        <f t="shared" si="48"/>
      </c>
      <c r="BQ15" s="128">
        <f t="shared" si="49"/>
      </c>
      <c r="BR15" s="128">
        <f t="shared" si="50"/>
      </c>
      <c r="BS15" s="133">
        <f t="shared" si="51"/>
      </c>
      <c r="BT15" s="147">
        <f t="shared" si="25"/>
      </c>
      <c r="BU15" s="128">
        <f t="shared" si="26"/>
      </c>
      <c r="BV15" s="128">
        <f t="shared" si="27"/>
      </c>
      <c r="BW15" s="128">
        <f t="shared" si="28"/>
      </c>
      <c r="BX15" s="128">
        <f t="shared" si="29"/>
      </c>
      <c r="BY15" s="131">
        <f t="shared" si="30"/>
      </c>
      <c r="BZ15" s="128">
        <f t="shared" si="31"/>
      </c>
      <c r="CA15" s="128">
        <f t="shared" si="32"/>
      </c>
      <c r="CB15" s="128">
        <f t="shared" si="33"/>
      </c>
      <c r="CC15" s="133">
        <f t="shared" si="34"/>
      </c>
      <c r="CD15" s="147">
        <f t="shared" si="35"/>
      </c>
      <c r="CE15" s="128">
        <f t="shared" si="36"/>
      </c>
      <c r="CF15" s="128">
        <f t="shared" si="37"/>
        <v>0</v>
      </c>
      <c r="CG15" s="128">
        <f t="shared" si="38"/>
        <v>0</v>
      </c>
      <c r="CH15" s="128">
        <f t="shared" si="39"/>
        <v>0</v>
      </c>
      <c r="CI15" s="128">
        <f t="shared" si="40"/>
        <v>0</v>
      </c>
      <c r="CJ15" s="128">
        <f t="shared" si="41"/>
        <v>0</v>
      </c>
      <c r="CK15" s="128">
        <f t="shared" si="42"/>
        <v>0</v>
      </c>
      <c r="CL15" s="128">
        <f t="shared" si="42"/>
        <v>0</v>
      </c>
      <c r="CM15" s="128">
        <f t="shared" si="42"/>
        <v>0</v>
      </c>
      <c r="CN15" s="128">
        <f t="shared" si="42"/>
        <v>0</v>
      </c>
      <c r="CO15" s="128">
        <f t="shared" si="42"/>
        <v>0</v>
      </c>
      <c r="CP15" s="128">
        <f t="shared" si="42"/>
        <v>0</v>
      </c>
      <c r="CQ15" s="128">
        <f t="shared" si="43"/>
        <v>0</v>
      </c>
      <c r="CR15" s="128">
        <f t="shared" si="44"/>
        <v>0</v>
      </c>
      <c r="CS15" s="128">
        <f t="shared" si="44"/>
        <v>0</v>
      </c>
      <c r="CT15" s="128">
        <f t="shared" si="44"/>
        <v>0</v>
      </c>
      <c r="CU15" s="128">
        <f t="shared" si="44"/>
        <v>0</v>
      </c>
      <c r="CV15" s="128">
        <f t="shared" si="44"/>
        <v>0</v>
      </c>
      <c r="CW15" s="128">
        <f t="shared" si="44"/>
        <v>0</v>
      </c>
    </row>
    <row r="16" spans="1:101" s="5" customFormat="1" ht="11.25" customHeight="1">
      <c r="A16" s="15">
        <f>+alpha!D37</f>
        <v>4.68</v>
      </c>
      <c r="B16" s="97">
        <f>+alpha!E37</f>
        <v>5</v>
      </c>
      <c r="C16" s="97" t="str">
        <f>+alpha!F37</f>
        <v>01</v>
      </c>
      <c r="D16" s="98">
        <f>+alpha!G37</f>
        <v>36554</v>
      </c>
      <c r="E16" s="97">
        <f>+alpha!H37</f>
        <v>156</v>
      </c>
      <c r="F16" s="97" t="str">
        <f>+alpha!I37</f>
        <v>156407</v>
      </c>
      <c r="G16" s="97">
        <f>+alpha!J37</f>
        <v>2</v>
      </c>
      <c r="H16" s="10">
        <f>+alpha!K37</f>
        <v>55.9734219269103</v>
      </c>
      <c r="I16" s="15" t="str">
        <f>+alpha!L37</f>
        <v>ASm</v>
      </c>
      <c r="J16" s="15" t="e">
        <f>+alpha!#REF!</f>
        <v>#REF!</v>
      </c>
      <c r="K16" s="15">
        <f>+alpha!M37</f>
        <v>4.68</v>
      </c>
      <c r="L16" s="97">
        <f>+alpha!N37</f>
        <v>5</v>
      </c>
      <c r="M16" s="97" t="str">
        <f>+alpha!O37</f>
        <v>11</v>
      </c>
      <c r="N16" s="98">
        <f>+alpha!P37</f>
        <v>41687</v>
      </c>
      <c r="O16" s="97">
        <f>+alpha!Q37</f>
        <v>170</v>
      </c>
      <c r="P16" s="97" t="str">
        <f>+alpha!R37</f>
        <v>170103</v>
      </c>
      <c r="Q16" s="97">
        <f>+alpha!S37</f>
        <v>3</v>
      </c>
      <c r="R16" s="10">
        <f>+alpha!T37</f>
        <v>54.17363344051447</v>
      </c>
      <c r="S16" s="15" t="str">
        <f>+alpha!U37</f>
        <v>IU</v>
      </c>
      <c r="T16" s="15" t="e">
        <f>+alpha!#REF!</f>
        <v>#REF!</v>
      </c>
      <c r="U16" s="11" t="s">
        <v>266</v>
      </c>
      <c r="V16" s="6" t="s">
        <v>253</v>
      </c>
      <c r="W16" s="15">
        <f>+alpha!D82</f>
        <v>4.68</v>
      </c>
      <c r="X16" s="97">
        <f>+alpha!E82</f>
        <v>5</v>
      </c>
      <c r="Y16" s="97" t="str">
        <f>+alpha!F82</f>
        <v>00</v>
      </c>
      <c r="Z16" s="98" t="str">
        <f>+alpha!G82</f>
        <v>23.01.96</v>
      </c>
      <c r="AA16" s="97">
        <f>+alpha!H82</f>
        <v>158</v>
      </c>
      <c r="AB16" s="97" t="str">
        <f>+alpha!I82</f>
        <v>158xxx</v>
      </c>
      <c r="AC16" s="97">
        <f>+alpha!J82</f>
        <v>2</v>
      </c>
      <c r="AD16" s="10">
        <f>+alpha!K82</f>
        <v>56.16</v>
      </c>
      <c r="AE16" s="15" t="str">
        <f>+alpha!L82</f>
        <v>KB</v>
      </c>
      <c r="AF16" s="15" t="e">
        <f>+alpha!#REF!</f>
        <v>#REF!</v>
      </c>
      <c r="AG16" s="15">
        <f>+alpha!M82</f>
        <v>4.68</v>
      </c>
      <c r="AH16" s="97">
        <f>+alpha!N82</f>
        <v>5</v>
      </c>
      <c r="AI16" s="97" t="str">
        <f>+alpha!O82</f>
        <v>23</v>
      </c>
      <c r="AJ16" s="98">
        <f>+alpha!P82</f>
        <v>42161</v>
      </c>
      <c r="AK16" s="97">
        <f>+alpha!Q82</f>
        <v>170</v>
      </c>
      <c r="AL16" s="97" t="str">
        <f>+alpha!R82</f>
        <v>170108</v>
      </c>
      <c r="AM16" s="97">
        <f>+alpha!S82</f>
        <v>2</v>
      </c>
      <c r="AN16" s="10">
        <f>+alpha!T82</f>
        <v>52.1609907120743</v>
      </c>
      <c r="AO16" s="15" t="str">
        <f>+alpha!U82</f>
        <v>JR</v>
      </c>
      <c r="AP16" s="98" t="e">
        <f>+alpha!#REF!</f>
        <v>#REF!</v>
      </c>
      <c r="AQ16" s="145">
        <f t="shared" si="4"/>
        <v>5</v>
      </c>
      <c r="AR16" s="128" t="str">
        <f t="shared" si="5"/>
        <v>01</v>
      </c>
      <c r="AS16" s="131">
        <f t="shared" si="6"/>
        <v>36554</v>
      </c>
      <c r="AT16" s="128">
        <f t="shared" si="7"/>
        <v>156</v>
      </c>
      <c r="AU16" s="128" t="str">
        <f t="shared" si="8"/>
        <v>156407</v>
      </c>
      <c r="AV16" s="128">
        <f t="shared" si="9"/>
        <v>2</v>
      </c>
      <c r="AW16" s="133">
        <f t="shared" si="10"/>
        <v>55.9734219269103</v>
      </c>
      <c r="AX16" s="128" t="str">
        <f t="shared" si="11"/>
        <v>ASm</v>
      </c>
      <c r="AY16" s="128" t="e">
        <f t="shared" si="12"/>
        <v>#REF!</v>
      </c>
      <c r="AZ16" s="128">
        <f t="shared" si="13"/>
        <v>4.68</v>
      </c>
      <c r="BA16" s="145">
        <f t="shared" si="14"/>
        <v>5</v>
      </c>
      <c r="BB16" s="128" t="str">
        <f t="shared" si="15"/>
        <v>11</v>
      </c>
      <c r="BC16" s="131">
        <f t="shared" si="16"/>
        <v>41687</v>
      </c>
      <c r="BD16" s="128">
        <f t="shared" si="17"/>
        <v>170</v>
      </c>
      <c r="BE16" s="128" t="str">
        <f t="shared" si="18"/>
        <v>170103</v>
      </c>
      <c r="BF16" s="128">
        <f t="shared" si="19"/>
        <v>3</v>
      </c>
      <c r="BG16" s="133">
        <f t="shared" si="20"/>
        <v>54.17363344051447</v>
      </c>
      <c r="BH16" s="147" t="str">
        <f t="shared" si="21"/>
        <v>IU</v>
      </c>
      <c r="BI16" s="128" t="e">
        <f t="shared" si="22"/>
        <v>#REF!</v>
      </c>
      <c r="BJ16" s="129" t="str">
        <f t="shared" si="23"/>
        <v>Burton-on-Trent</v>
      </c>
      <c r="BK16" s="149" t="s">
        <v>253</v>
      </c>
      <c r="BL16" s="135">
        <f t="shared" si="24"/>
        <v>4.68</v>
      </c>
      <c r="BM16" s="128">
        <f t="shared" si="45"/>
        <v>5</v>
      </c>
      <c r="BN16" s="128" t="str">
        <f t="shared" si="46"/>
        <v>00</v>
      </c>
      <c r="BO16" s="131" t="str">
        <f t="shared" si="47"/>
        <v>23.01.96</v>
      </c>
      <c r="BP16" s="128">
        <f t="shared" si="48"/>
        <v>158</v>
      </c>
      <c r="BQ16" s="128" t="str">
        <f t="shared" si="49"/>
        <v>158xxx</v>
      </c>
      <c r="BR16" s="128">
        <f t="shared" si="50"/>
        <v>2</v>
      </c>
      <c r="BS16" s="133">
        <f t="shared" si="51"/>
        <v>56.16</v>
      </c>
      <c r="BT16" s="147" t="str">
        <f t="shared" si="25"/>
        <v>KB</v>
      </c>
      <c r="BU16" s="128" t="e">
        <f t="shared" si="26"/>
        <v>#REF!</v>
      </c>
      <c r="BV16" s="128">
        <f t="shared" si="27"/>
        <v>4.68</v>
      </c>
      <c r="BW16" s="128">
        <f t="shared" si="28"/>
        <v>5</v>
      </c>
      <c r="BX16" s="128" t="str">
        <f t="shared" si="29"/>
        <v>23</v>
      </c>
      <c r="BY16" s="131">
        <f t="shared" si="30"/>
        <v>42161</v>
      </c>
      <c r="BZ16" s="128">
        <f t="shared" si="31"/>
        <v>170</v>
      </c>
      <c r="CA16" s="128" t="str">
        <f t="shared" si="32"/>
        <v>170108</v>
      </c>
      <c r="CB16" s="128">
        <f t="shared" si="33"/>
        <v>2</v>
      </c>
      <c r="CC16" s="133">
        <f t="shared" si="34"/>
        <v>52.1609907120743</v>
      </c>
      <c r="CD16" s="147" t="str">
        <f t="shared" si="35"/>
        <v>JR</v>
      </c>
      <c r="CE16" s="128" t="e">
        <f t="shared" si="36"/>
        <v>#REF!</v>
      </c>
      <c r="CF16" s="128">
        <f t="shared" si="37"/>
        <v>0</v>
      </c>
      <c r="CG16" s="128">
        <f t="shared" si="38"/>
        <v>1</v>
      </c>
      <c r="CH16" s="128">
        <f t="shared" si="39"/>
        <v>0</v>
      </c>
      <c r="CI16" s="128">
        <f t="shared" si="40"/>
        <v>1</v>
      </c>
      <c r="CJ16" s="128">
        <f t="shared" si="41"/>
        <v>0</v>
      </c>
      <c r="CK16" s="128">
        <f t="shared" si="42"/>
        <v>0</v>
      </c>
      <c r="CL16" s="128">
        <f t="shared" si="42"/>
        <v>0</v>
      </c>
      <c r="CM16" s="128">
        <f t="shared" si="42"/>
        <v>0</v>
      </c>
      <c r="CN16" s="128">
        <f t="shared" si="42"/>
        <v>0</v>
      </c>
      <c r="CO16" s="128">
        <f t="shared" si="42"/>
        <v>0</v>
      </c>
      <c r="CP16" s="128">
        <f t="shared" si="42"/>
        <v>0</v>
      </c>
      <c r="CQ16" s="128">
        <f t="shared" si="43"/>
        <v>0</v>
      </c>
      <c r="CR16" s="128">
        <f t="shared" si="44"/>
        <v>0</v>
      </c>
      <c r="CS16" s="128">
        <f t="shared" si="44"/>
        <v>0</v>
      </c>
      <c r="CT16" s="128">
        <f t="shared" si="44"/>
        <v>0</v>
      </c>
      <c r="CU16" s="128">
        <f t="shared" si="44"/>
        <v>0</v>
      </c>
      <c r="CV16" s="128">
        <f t="shared" si="44"/>
        <v>0</v>
      </c>
      <c r="CW16" s="128">
        <f t="shared" si="44"/>
        <v>1</v>
      </c>
    </row>
    <row r="17" spans="1:101" ht="11.25" customHeight="1">
      <c r="A17" s="15"/>
      <c r="B17" s="97"/>
      <c r="C17" s="97"/>
      <c r="D17" s="98"/>
      <c r="E17" s="97"/>
      <c r="F17" s="97"/>
      <c r="G17" s="97"/>
      <c r="H17" s="10"/>
      <c r="I17" s="15"/>
      <c r="J17" s="15"/>
      <c r="K17" s="15"/>
      <c r="L17" s="97"/>
      <c r="M17" s="97"/>
      <c r="N17" s="98"/>
      <c r="O17" s="97"/>
      <c r="P17" s="97"/>
      <c r="Q17" s="97"/>
      <c r="R17" s="10"/>
      <c r="S17" s="15"/>
      <c r="T17" s="15"/>
      <c r="U17" s="11" t="s">
        <v>684</v>
      </c>
      <c r="W17" s="15"/>
      <c r="X17" s="97"/>
      <c r="Y17" s="97"/>
      <c r="Z17" s="98"/>
      <c r="AA17" s="97"/>
      <c r="AB17" s="97"/>
      <c r="AC17" s="97"/>
      <c r="AD17" s="10"/>
      <c r="AE17" s="15"/>
      <c r="AF17" s="15"/>
      <c r="AG17" s="15"/>
      <c r="AH17" s="97"/>
      <c r="AI17" s="97"/>
      <c r="AJ17" s="98"/>
      <c r="AK17" s="97"/>
      <c r="AL17" s="97"/>
      <c r="AM17" s="97"/>
      <c r="AN17" s="10"/>
      <c r="AO17" s="15"/>
      <c r="AP17" s="96"/>
      <c r="AQ17" s="145">
        <f t="shared" si="4"/>
      </c>
      <c r="AR17" s="128">
        <f t="shared" si="5"/>
      </c>
      <c r="AS17" s="131">
        <f t="shared" si="6"/>
      </c>
      <c r="AT17" s="128">
        <f t="shared" si="7"/>
      </c>
      <c r="AU17" s="128">
        <f t="shared" si="8"/>
      </c>
      <c r="AV17" s="128">
        <f t="shared" si="9"/>
      </c>
      <c r="AW17" s="133">
        <f t="shared" si="10"/>
      </c>
      <c r="AX17" s="128">
        <f t="shared" si="11"/>
      </c>
      <c r="AY17" s="128">
        <f t="shared" si="12"/>
      </c>
      <c r="AZ17" s="128">
        <f t="shared" si="13"/>
      </c>
      <c r="BA17" s="145">
        <f t="shared" si="14"/>
      </c>
      <c r="BB17" s="128">
        <f t="shared" si="15"/>
      </c>
      <c r="BC17" s="131">
        <f t="shared" si="16"/>
      </c>
      <c r="BD17" s="128">
        <f t="shared" si="17"/>
      </c>
      <c r="BE17" s="128">
        <f t="shared" si="18"/>
      </c>
      <c r="BF17" s="128">
        <f t="shared" si="19"/>
      </c>
      <c r="BG17" s="133">
        <f t="shared" si="20"/>
      </c>
      <c r="BH17" s="147">
        <f t="shared" si="21"/>
      </c>
      <c r="BI17" s="128">
        <f t="shared" si="22"/>
      </c>
      <c r="BJ17" s="129" t="str">
        <f t="shared" si="23"/>
        <v>BURTON-ON-TRENT</v>
      </c>
      <c r="BK17" s="150"/>
      <c r="BL17" s="135">
        <f t="shared" si="24"/>
      </c>
      <c r="BM17" s="128">
        <f t="shared" si="45"/>
      </c>
      <c r="BN17" s="128">
        <f t="shared" si="46"/>
      </c>
      <c r="BO17" s="131">
        <f t="shared" si="47"/>
      </c>
      <c r="BP17" s="128">
        <f t="shared" si="48"/>
      </c>
      <c r="BQ17" s="128">
        <f t="shared" si="49"/>
      </c>
      <c r="BR17" s="128">
        <f t="shared" si="50"/>
      </c>
      <c r="BS17" s="133">
        <f t="shared" si="51"/>
      </c>
      <c r="BT17" s="147">
        <f t="shared" si="25"/>
      </c>
      <c r="BU17" s="128">
        <f t="shared" si="26"/>
      </c>
      <c r="BV17" s="128">
        <f t="shared" si="27"/>
      </c>
      <c r="BW17" s="128">
        <f t="shared" si="28"/>
      </c>
      <c r="BX17" s="128">
        <f t="shared" si="29"/>
      </c>
      <c r="BY17" s="131">
        <f t="shared" si="30"/>
      </c>
      <c r="BZ17" s="128">
        <f t="shared" si="31"/>
      </c>
      <c r="CA17" s="128">
        <f t="shared" si="32"/>
      </c>
      <c r="CB17" s="128">
        <f t="shared" si="33"/>
      </c>
      <c r="CC17" s="133">
        <f t="shared" si="34"/>
      </c>
      <c r="CD17" s="147">
        <f t="shared" si="35"/>
      </c>
      <c r="CE17" s="128">
        <f t="shared" si="36"/>
      </c>
      <c r="CF17" s="128">
        <f t="shared" si="37"/>
        <v>0</v>
      </c>
      <c r="CG17" s="128">
        <f t="shared" si="38"/>
        <v>0</v>
      </c>
      <c r="CH17" s="128">
        <f t="shared" si="39"/>
        <v>0</v>
      </c>
      <c r="CI17" s="128">
        <f t="shared" si="40"/>
        <v>0</v>
      </c>
      <c r="CJ17" s="128">
        <f t="shared" si="41"/>
        <v>0</v>
      </c>
      <c r="CK17" s="128">
        <f t="shared" si="42"/>
        <v>0</v>
      </c>
      <c r="CL17" s="128">
        <f t="shared" si="42"/>
        <v>0</v>
      </c>
      <c r="CM17" s="128">
        <f t="shared" si="42"/>
        <v>0</v>
      </c>
      <c r="CN17" s="128">
        <f t="shared" si="42"/>
        <v>0</v>
      </c>
      <c r="CO17" s="128">
        <f t="shared" si="42"/>
        <v>0</v>
      </c>
      <c r="CP17" s="128">
        <f t="shared" si="42"/>
        <v>0</v>
      </c>
      <c r="CQ17" s="128">
        <f t="shared" si="43"/>
        <v>0</v>
      </c>
      <c r="CR17" s="128">
        <f t="shared" si="44"/>
        <v>0</v>
      </c>
      <c r="CS17" s="128">
        <f t="shared" si="44"/>
        <v>0</v>
      </c>
      <c r="CT17" s="128">
        <f t="shared" si="44"/>
        <v>0</v>
      </c>
      <c r="CU17" s="128">
        <f t="shared" si="44"/>
        <v>0</v>
      </c>
      <c r="CV17" s="128">
        <f t="shared" si="44"/>
        <v>0</v>
      </c>
      <c r="CW17" s="128">
        <f t="shared" si="44"/>
        <v>0</v>
      </c>
    </row>
    <row r="18" spans="1:101" s="5" customFormat="1" ht="11.25" customHeight="1">
      <c r="A18" s="15">
        <f>+alpha!D76</f>
        <v>12.875</v>
      </c>
      <c r="B18" s="97">
        <f>+alpha!E76</f>
        <v>8</v>
      </c>
      <c r="C18" s="97" t="str">
        <f>+alpha!F76</f>
        <v>33</v>
      </c>
      <c r="D18" s="98" t="str">
        <f>+alpha!G76</f>
        <v>30.09.07</v>
      </c>
      <c r="E18" s="97" t="str">
        <f>+alpha!H76</f>
        <v>hst</v>
      </c>
      <c r="F18" s="97" t="str">
        <f>+alpha!I76</f>
        <v>220014</v>
      </c>
      <c r="G18" s="97">
        <f>+alpha!J76</f>
        <v>4</v>
      </c>
      <c r="H18" s="10">
        <f>+alpha!K76</f>
        <v>90.35087719298245</v>
      </c>
      <c r="I18" s="15" t="str">
        <f>+alpha!L76</f>
        <v>IU</v>
      </c>
      <c r="J18" s="15" t="e">
        <f>+alpha!#REF!</f>
        <v>#REF!</v>
      </c>
      <c r="K18" s="15">
        <f>+alpha!M76</f>
        <v>12.875</v>
      </c>
      <c r="L18" s="97">
        <f>+alpha!N76</f>
        <v>8</v>
      </c>
      <c r="M18" s="97" t="str">
        <f>+alpha!O76</f>
        <v>43</v>
      </c>
      <c r="N18" s="98">
        <f>+alpha!P76</f>
        <v>45006</v>
      </c>
      <c r="O18" s="97">
        <f>+alpha!Q76</f>
        <v>220</v>
      </c>
      <c r="P18" s="97" t="str">
        <f>+alpha!R76</f>
        <v>220031/025</v>
      </c>
      <c r="Q18" s="97">
        <f>+alpha!S76</f>
        <v>8</v>
      </c>
      <c r="R18" s="10">
        <f>+alpha!T76</f>
        <v>88.62332695984703</v>
      </c>
      <c r="S18" s="15" t="str">
        <f>+alpha!U76</f>
        <v>JR </v>
      </c>
      <c r="T18" s="15" t="e">
        <f>+alpha!#REF!</f>
        <v>#REF!</v>
      </c>
      <c r="U18" s="11" t="s">
        <v>267</v>
      </c>
      <c r="V18" s="6" t="s">
        <v>253</v>
      </c>
      <c r="W18" s="15">
        <f>+alpha!D33</f>
        <v>12.875</v>
      </c>
      <c r="X18" s="97">
        <f>+alpha!E33</f>
        <v>8</v>
      </c>
      <c r="Y18" s="97" t="str">
        <f>+alpha!F33</f>
        <v>24</v>
      </c>
      <c r="Z18" s="98" t="str">
        <f>+alpha!G33</f>
        <v>24.04.06</v>
      </c>
      <c r="AA18" s="97">
        <f>+alpha!H33</f>
        <v>220</v>
      </c>
      <c r="AB18" s="97" t="str">
        <f>+alpha!I33</f>
        <v>220009</v>
      </c>
      <c r="AC18" s="97">
        <f>+alpha!J33</f>
        <v>4</v>
      </c>
      <c r="AD18" s="10">
        <f>+alpha!K33</f>
        <v>91.96428571428571</v>
      </c>
      <c r="AE18" s="15" t="str">
        <f>+alpha!L33</f>
        <v>JHe</v>
      </c>
      <c r="AF18" s="15" t="e">
        <f>+alpha!#REF!</f>
        <v>#REF!</v>
      </c>
      <c r="AG18" s="15">
        <f>+alpha!M33</f>
        <v>12.875</v>
      </c>
      <c r="AH18" s="97">
        <f>+alpha!N33</f>
        <v>8</v>
      </c>
      <c r="AI18" s="97" t="str">
        <f>+alpha!O33</f>
        <v>56</v>
      </c>
      <c r="AJ18" s="98">
        <f>+alpha!P33</f>
        <v>41571</v>
      </c>
      <c r="AK18" s="97">
        <f>+alpha!Q33</f>
        <v>220</v>
      </c>
      <c r="AL18" s="97" t="str">
        <f>+alpha!R33</f>
        <v>220018</v>
      </c>
      <c r="AM18" s="97">
        <f>+alpha!S33</f>
        <v>4</v>
      </c>
      <c r="AN18" s="10">
        <f>+alpha!T33</f>
        <v>86.47388059701493</v>
      </c>
      <c r="AO18" s="15" t="str">
        <f>+alpha!U33</f>
        <v>RJ</v>
      </c>
      <c r="AP18" s="98" t="e">
        <f>+alpha!#REF!</f>
        <v>#REF!</v>
      </c>
      <c r="AQ18" s="145">
        <f t="shared" si="4"/>
        <v>8</v>
      </c>
      <c r="AR18" s="128" t="str">
        <f t="shared" si="5"/>
        <v>33</v>
      </c>
      <c r="AS18" s="131" t="str">
        <f t="shared" si="6"/>
        <v>30.09.07</v>
      </c>
      <c r="AT18" s="128" t="str">
        <f t="shared" si="7"/>
        <v>hst</v>
      </c>
      <c r="AU18" s="128" t="str">
        <f t="shared" si="8"/>
        <v>220014</v>
      </c>
      <c r="AV18" s="128">
        <f t="shared" si="9"/>
        <v>4</v>
      </c>
      <c r="AW18" s="133">
        <f t="shared" si="10"/>
        <v>90.35087719298245</v>
      </c>
      <c r="AX18" s="128" t="str">
        <f t="shared" si="11"/>
        <v>IU</v>
      </c>
      <c r="AY18" s="128" t="e">
        <f t="shared" si="12"/>
        <v>#REF!</v>
      </c>
      <c r="AZ18" s="128">
        <f t="shared" si="13"/>
        <v>12.875</v>
      </c>
      <c r="BA18" s="145">
        <f t="shared" si="14"/>
        <v>8</v>
      </c>
      <c r="BB18" s="128" t="str">
        <f t="shared" si="15"/>
        <v>43</v>
      </c>
      <c r="BC18" s="131">
        <f t="shared" si="16"/>
        <v>45006</v>
      </c>
      <c r="BD18" s="128">
        <f t="shared" si="17"/>
        <v>220</v>
      </c>
      <c r="BE18" s="128" t="str">
        <f t="shared" si="18"/>
        <v>220031/025</v>
      </c>
      <c r="BF18" s="128">
        <f t="shared" si="19"/>
        <v>8</v>
      </c>
      <c r="BG18" s="133">
        <f t="shared" si="20"/>
        <v>88.62332695984703</v>
      </c>
      <c r="BH18" s="147" t="str">
        <f t="shared" si="21"/>
        <v>JR </v>
      </c>
      <c r="BI18" s="128" t="e">
        <f t="shared" si="22"/>
        <v>#REF!</v>
      </c>
      <c r="BJ18" s="129" t="str">
        <f t="shared" si="23"/>
        <v>Tamworth</v>
      </c>
      <c r="BK18" s="149" t="s">
        <v>253</v>
      </c>
      <c r="BL18" s="135">
        <f t="shared" si="24"/>
        <v>12.875</v>
      </c>
      <c r="BM18" s="128">
        <f t="shared" si="45"/>
        <v>8</v>
      </c>
      <c r="BN18" s="128" t="str">
        <f t="shared" si="46"/>
        <v>24</v>
      </c>
      <c r="BO18" s="131" t="str">
        <f t="shared" si="47"/>
        <v>24.04.06</v>
      </c>
      <c r="BP18" s="128">
        <f t="shared" si="48"/>
        <v>220</v>
      </c>
      <c r="BQ18" s="128" t="str">
        <f t="shared" si="49"/>
        <v>220009</v>
      </c>
      <c r="BR18" s="128">
        <f t="shared" si="50"/>
        <v>4</v>
      </c>
      <c r="BS18" s="133">
        <f t="shared" si="51"/>
        <v>91.96428571428571</v>
      </c>
      <c r="BT18" s="147" t="str">
        <f t="shared" si="25"/>
        <v>JHe</v>
      </c>
      <c r="BU18" s="128" t="e">
        <f t="shared" si="26"/>
        <v>#REF!</v>
      </c>
      <c r="BV18" s="128">
        <f t="shared" si="27"/>
        <v>12.875</v>
      </c>
      <c r="BW18" s="128">
        <f t="shared" si="28"/>
        <v>8</v>
      </c>
      <c r="BX18" s="128" t="str">
        <f t="shared" si="29"/>
        <v>56</v>
      </c>
      <c r="BY18" s="131">
        <f t="shared" si="30"/>
        <v>41571</v>
      </c>
      <c r="BZ18" s="128">
        <f t="shared" si="31"/>
        <v>220</v>
      </c>
      <c r="CA18" s="128" t="str">
        <f t="shared" si="32"/>
        <v>220018</v>
      </c>
      <c r="CB18" s="128">
        <f t="shared" si="33"/>
        <v>4</v>
      </c>
      <c r="CC18" s="133">
        <f t="shared" si="34"/>
        <v>86.47388059701493</v>
      </c>
      <c r="CD18" s="147" t="str">
        <f t="shared" si="35"/>
        <v>RJ</v>
      </c>
      <c r="CE18" s="128" t="e">
        <f t="shared" si="36"/>
        <v>#REF!</v>
      </c>
      <c r="CF18" s="128">
        <f t="shared" si="37"/>
        <v>0</v>
      </c>
      <c r="CG18" s="128">
        <f t="shared" si="38"/>
        <v>1</v>
      </c>
      <c r="CH18" s="128">
        <f t="shared" si="39"/>
        <v>0</v>
      </c>
      <c r="CI18" s="128">
        <f t="shared" si="40"/>
        <v>1</v>
      </c>
      <c r="CJ18" s="128">
        <f t="shared" si="41"/>
        <v>0</v>
      </c>
      <c r="CK18" s="128">
        <f t="shared" si="42"/>
        <v>0</v>
      </c>
      <c r="CL18" s="128">
        <f t="shared" si="42"/>
        <v>0</v>
      </c>
      <c r="CM18" s="128">
        <f t="shared" si="42"/>
        <v>0</v>
      </c>
      <c r="CN18" s="128">
        <f t="shared" si="42"/>
        <v>0</v>
      </c>
      <c r="CO18" s="128">
        <f t="shared" si="42"/>
        <v>1</v>
      </c>
      <c r="CP18" s="128">
        <f t="shared" si="42"/>
        <v>0</v>
      </c>
      <c r="CQ18" s="128">
        <f t="shared" si="43"/>
        <v>0</v>
      </c>
      <c r="CR18" s="128">
        <f t="shared" si="44"/>
        <v>0</v>
      </c>
      <c r="CS18" s="128">
        <f t="shared" si="44"/>
        <v>0</v>
      </c>
      <c r="CT18" s="128">
        <f t="shared" si="44"/>
        <v>0</v>
      </c>
      <c r="CU18" s="128">
        <f t="shared" si="44"/>
        <v>0</v>
      </c>
      <c r="CV18" s="128">
        <f t="shared" si="44"/>
        <v>0</v>
      </c>
      <c r="CW18" s="128">
        <f t="shared" si="44"/>
        <v>0</v>
      </c>
    </row>
    <row r="19" spans="1:101" s="5" customFormat="1" ht="11.25" customHeight="1">
      <c r="A19" s="15">
        <f>+alpha!D77</f>
        <v>12.875</v>
      </c>
      <c r="B19" s="97">
        <f>+alpha!E77</f>
        <v>9</v>
      </c>
      <c r="C19" s="97" t="str">
        <f>+alpha!F77</f>
        <v>48</v>
      </c>
      <c r="D19" s="98">
        <f>+alpha!G77</f>
        <v>31157</v>
      </c>
      <c r="E19" s="97" t="str">
        <f>+alpha!H77</f>
        <v>hst</v>
      </c>
      <c r="F19" s="97" t="str">
        <f>+alpha!I77</f>
        <v>hst</v>
      </c>
      <c r="G19" s="97">
        <f>+alpha!J77</f>
        <v>0</v>
      </c>
      <c r="H19" s="10">
        <f>+alpha!K77</f>
        <v>78.8265306122449</v>
      </c>
      <c r="I19" s="15" t="str">
        <f>+alpha!L77</f>
        <v>ER</v>
      </c>
      <c r="J19" s="15" t="e">
        <f>+alpha!#REF!</f>
        <v>#REF!</v>
      </c>
      <c r="K19" s="15">
        <f>+alpha!M77</f>
        <v>12.875</v>
      </c>
      <c r="L19" s="97">
        <f>+alpha!N77</f>
        <v>9</v>
      </c>
      <c r="M19" s="97" t="str">
        <f>+alpha!O77</f>
        <v>26</v>
      </c>
      <c r="N19" s="98">
        <f>+alpha!P77</f>
        <v>39786</v>
      </c>
      <c r="O19" s="97" t="str">
        <f>+alpha!Q77</f>
        <v>hst</v>
      </c>
      <c r="P19" s="97" t="str">
        <f>+alpha!R77</f>
        <v>43378/321</v>
      </c>
      <c r="Q19" s="97">
        <f>+alpha!S77</f>
        <v>8</v>
      </c>
      <c r="R19" s="10">
        <f>+alpha!T77</f>
        <v>81.8904593639576</v>
      </c>
      <c r="S19" s="15" t="str">
        <f>+alpha!U77</f>
        <v>JR</v>
      </c>
      <c r="T19" s="15" t="e">
        <f>+alpha!#REF!</f>
        <v>#REF!</v>
      </c>
      <c r="U19" s="11" t="s">
        <v>267</v>
      </c>
      <c r="V19" s="6" t="s">
        <v>57</v>
      </c>
      <c r="W19" s="15">
        <f>+alpha!D34</f>
        <v>12.875</v>
      </c>
      <c r="X19" s="97">
        <f>+alpha!E34</f>
        <v>9</v>
      </c>
      <c r="Y19" s="97" t="str">
        <f>+alpha!F34</f>
        <v>24</v>
      </c>
      <c r="Z19" s="98" t="str">
        <f>+alpha!G34</f>
        <v>30.01.06</v>
      </c>
      <c r="AA19" s="97" t="str">
        <f>+alpha!H34</f>
        <v>hst</v>
      </c>
      <c r="AB19" s="97" t="str">
        <f>+alpha!I34</f>
        <v>hst</v>
      </c>
      <c r="AC19" s="97">
        <f>+alpha!J34</f>
        <v>9</v>
      </c>
      <c r="AD19" s="10">
        <f>+alpha!K34</f>
        <v>82.18085106382979</v>
      </c>
      <c r="AE19" s="15" t="str">
        <f>+alpha!L34</f>
        <v>CH</v>
      </c>
      <c r="AF19" s="15" t="e">
        <f>+alpha!#REF!</f>
        <v>#REF!</v>
      </c>
      <c r="AG19" s="15">
        <f>+alpha!M34</f>
        <v>12.875</v>
      </c>
      <c r="AH19" s="97">
        <f>+alpha!N34</f>
        <v>8</v>
      </c>
      <c r="AI19" s="97" t="str">
        <f>+alpha!O34</f>
        <v>26</v>
      </c>
      <c r="AJ19" s="98">
        <f>+alpha!P34</f>
        <v>39904</v>
      </c>
      <c r="AK19" s="97" t="str">
        <f>+alpha!Q34</f>
        <v>hst</v>
      </c>
      <c r="AL19" s="97" t="str">
        <f>+alpha!R34</f>
        <v>43207/321</v>
      </c>
      <c r="AM19" s="97">
        <f>+alpha!S34</f>
        <v>10</v>
      </c>
      <c r="AN19" s="10">
        <f>+alpha!T34</f>
        <v>91.60079051383399</v>
      </c>
      <c r="AO19" s="15" t="str">
        <f>+alpha!U34</f>
        <v>IU</v>
      </c>
      <c r="AP19" s="98" t="e">
        <f>+alpha!#REF!</f>
        <v>#REF!</v>
      </c>
      <c r="AQ19" s="145">
        <f t="shared" si="4"/>
        <v>9</v>
      </c>
      <c r="AR19" s="128" t="str">
        <f t="shared" si="5"/>
        <v>48</v>
      </c>
      <c r="AS19" s="131">
        <f t="shared" si="6"/>
        <v>31157</v>
      </c>
      <c r="AT19" s="128" t="str">
        <f t="shared" si="7"/>
        <v>hst</v>
      </c>
      <c r="AU19" s="128" t="str">
        <f t="shared" si="8"/>
        <v>hst</v>
      </c>
      <c r="AV19" s="128">
        <f t="shared" si="9"/>
        <v>0</v>
      </c>
      <c r="AW19" s="133">
        <f t="shared" si="10"/>
        <v>78.8265306122449</v>
      </c>
      <c r="AX19" s="128" t="str">
        <f t="shared" si="11"/>
        <v>ER</v>
      </c>
      <c r="AY19" s="128" t="e">
        <f t="shared" si="12"/>
        <v>#REF!</v>
      </c>
      <c r="AZ19" s="128">
        <f t="shared" si="13"/>
        <v>12.875</v>
      </c>
      <c r="BA19" s="145">
        <f t="shared" si="14"/>
        <v>9</v>
      </c>
      <c r="BB19" s="128" t="str">
        <f t="shared" si="15"/>
        <v>26</v>
      </c>
      <c r="BC19" s="131">
        <f t="shared" si="16"/>
        <v>39786</v>
      </c>
      <c r="BD19" s="128" t="str">
        <f t="shared" si="17"/>
        <v>hst</v>
      </c>
      <c r="BE19" s="128" t="str">
        <f t="shared" si="18"/>
        <v>43378/321</v>
      </c>
      <c r="BF19" s="128">
        <f t="shared" si="19"/>
        <v>8</v>
      </c>
      <c r="BG19" s="133">
        <f t="shared" si="20"/>
        <v>81.8904593639576</v>
      </c>
      <c r="BH19" s="147" t="str">
        <f t="shared" si="21"/>
        <v>JR</v>
      </c>
      <c r="BI19" s="128" t="e">
        <f t="shared" si="22"/>
        <v>#REF!</v>
      </c>
      <c r="BJ19" s="129" t="str">
        <f t="shared" si="23"/>
        <v>Tamworth</v>
      </c>
      <c r="BK19" s="149" t="s">
        <v>57</v>
      </c>
      <c r="BL19" s="135">
        <f t="shared" si="24"/>
      </c>
      <c r="BM19" s="128">
        <f t="shared" si="45"/>
        <v>9</v>
      </c>
      <c r="BN19" s="128" t="str">
        <f t="shared" si="46"/>
        <v>24</v>
      </c>
      <c r="BO19" s="131" t="str">
        <f t="shared" si="47"/>
        <v>30.01.06</v>
      </c>
      <c r="BP19" s="128" t="str">
        <f t="shared" si="48"/>
        <v>hst</v>
      </c>
      <c r="BQ19" s="128" t="str">
        <f t="shared" si="49"/>
        <v>hst</v>
      </c>
      <c r="BR19" s="128">
        <f t="shared" si="50"/>
        <v>9</v>
      </c>
      <c r="BS19" s="133">
        <f t="shared" si="51"/>
        <v>82.18085106382979</v>
      </c>
      <c r="BT19" s="147" t="str">
        <f t="shared" si="25"/>
        <v>CH</v>
      </c>
      <c r="BU19" s="128" t="e">
        <f t="shared" si="26"/>
        <v>#REF!</v>
      </c>
      <c r="BV19" s="128">
        <f t="shared" si="27"/>
        <v>12.875</v>
      </c>
      <c r="BW19" s="128">
        <f t="shared" si="28"/>
        <v>8</v>
      </c>
      <c r="BX19" s="128" t="str">
        <f t="shared" si="29"/>
        <v>26</v>
      </c>
      <c r="BY19" s="131">
        <f t="shared" si="30"/>
        <v>39904</v>
      </c>
      <c r="BZ19" s="128" t="str">
        <f t="shared" si="31"/>
        <v>hst</v>
      </c>
      <c r="CA19" s="128" t="str">
        <f t="shared" si="32"/>
        <v>43207/321</v>
      </c>
      <c r="CB19" s="128">
        <f t="shared" si="33"/>
        <v>10</v>
      </c>
      <c r="CC19" s="133">
        <f t="shared" si="34"/>
        <v>91.60079051383399</v>
      </c>
      <c r="CD19" s="147" t="str">
        <f t="shared" si="35"/>
        <v>IU</v>
      </c>
      <c r="CE19" s="128" t="e">
        <f t="shared" si="36"/>
        <v>#REF!</v>
      </c>
      <c r="CF19" s="128">
        <f t="shared" si="37"/>
        <v>1</v>
      </c>
      <c r="CG19" s="128">
        <f t="shared" si="38"/>
        <v>0</v>
      </c>
      <c r="CH19" s="128">
        <f t="shared" si="39"/>
        <v>1</v>
      </c>
      <c r="CI19" s="128">
        <f t="shared" si="40"/>
        <v>0</v>
      </c>
      <c r="CJ19" s="128">
        <f t="shared" si="41"/>
        <v>0</v>
      </c>
      <c r="CK19" s="128">
        <f t="shared" si="42"/>
        <v>1</v>
      </c>
      <c r="CL19" s="128">
        <f t="shared" si="42"/>
        <v>0</v>
      </c>
      <c r="CM19" s="128">
        <f t="shared" si="42"/>
        <v>0</v>
      </c>
      <c r="CN19" s="128">
        <f t="shared" si="42"/>
        <v>0</v>
      </c>
      <c r="CO19" s="128">
        <f t="shared" si="42"/>
        <v>0</v>
      </c>
      <c r="CP19" s="128">
        <f t="shared" si="42"/>
        <v>0</v>
      </c>
      <c r="CQ19" s="128">
        <f t="shared" si="43"/>
        <v>1</v>
      </c>
      <c r="CR19" s="128">
        <f t="shared" si="44"/>
        <v>0</v>
      </c>
      <c r="CS19" s="128">
        <f t="shared" si="44"/>
        <v>0</v>
      </c>
      <c r="CT19" s="128">
        <f t="shared" si="44"/>
        <v>0</v>
      </c>
      <c r="CU19" s="128">
        <f t="shared" si="44"/>
        <v>0</v>
      </c>
      <c r="CV19" s="128">
        <f t="shared" si="44"/>
        <v>0</v>
      </c>
      <c r="CW19" s="128">
        <f t="shared" si="44"/>
        <v>0</v>
      </c>
    </row>
    <row r="20" spans="1:101" s="5" customFormat="1" ht="11.25" customHeight="1">
      <c r="A20" s="15">
        <f>+alpha!D16</f>
        <v>30.18</v>
      </c>
      <c r="B20" s="97">
        <f>+alpha!E16</f>
        <v>24</v>
      </c>
      <c r="C20" s="97" t="str">
        <f>+alpha!F16</f>
        <v>23</v>
      </c>
      <c r="D20" s="98" t="str">
        <f>+alpha!G16</f>
        <v>10.04.04</v>
      </c>
      <c r="E20" s="97">
        <f>+alpha!H16</f>
        <v>220</v>
      </c>
      <c r="F20" s="97" t="str">
        <f>+alpha!I16</f>
        <v>220/221</v>
      </c>
      <c r="G20" s="97">
        <f>+alpha!J16</f>
        <v>9</v>
      </c>
      <c r="H20" s="10">
        <f>+alpha!K16</f>
        <v>74.26384142173616</v>
      </c>
      <c r="I20" s="15" t="str">
        <f>+alpha!L16</f>
        <v>IU</v>
      </c>
      <c r="J20" s="15" t="e">
        <f>+alpha!#REF!</f>
        <v>#REF!</v>
      </c>
      <c r="K20" s="15">
        <f>+alpha!M16</f>
        <v>30.18</v>
      </c>
      <c r="L20" s="97">
        <f>+alpha!N16</f>
        <v>20</v>
      </c>
      <c r="M20" s="97" t="str">
        <f>+alpha!O16</f>
        <v>55</v>
      </c>
      <c r="N20" s="98">
        <f>+alpha!P16</f>
        <v>39977</v>
      </c>
      <c r="O20" s="97">
        <f>+alpha!Q16</f>
        <v>220</v>
      </c>
      <c r="P20" s="97" t="str">
        <f>+alpha!R16</f>
        <v>220003</v>
      </c>
      <c r="Q20" s="97">
        <f>+alpha!S16</f>
        <v>4</v>
      </c>
      <c r="R20" s="10">
        <f>+alpha!T16</f>
        <v>86.57211155378486</v>
      </c>
      <c r="S20" s="15" t="str">
        <f>+alpha!U16</f>
        <v>DS/FC/MR</v>
      </c>
      <c r="T20" s="15" t="e">
        <f>+alpha!#REF!</f>
        <v>#REF!</v>
      </c>
      <c r="U20" s="11" t="s">
        <v>268</v>
      </c>
      <c r="V20" s="6" t="s">
        <v>253</v>
      </c>
      <c r="W20" s="15">
        <f>+alpha!D31</f>
        <v>30.18</v>
      </c>
      <c r="X20" s="97">
        <f>+alpha!E31</f>
        <v>38</v>
      </c>
      <c r="Y20" s="97" t="str">
        <f>+alpha!F31</f>
        <v>18</v>
      </c>
      <c r="Z20" s="98">
        <f>+alpha!G31</f>
        <v>37701</v>
      </c>
      <c r="AA20" s="97">
        <f>+alpha!H31</f>
        <v>221</v>
      </c>
      <c r="AB20" s="97" t="str">
        <f>+alpha!I31</f>
        <v>221113</v>
      </c>
      <c r="AC20" s="97">
        <f>+alpha!J31</f>
        <v>5</v>
      </c>
      <c r="AD20" s="10">
        <f>+alpha!K31</f>
        <v>47.27937336814622</v>
      </c>
      <c r="AE20" s="15" t="str">
        <f>+alpha!L31</f>
        <v>JHe</v>
      </c>
      <c r="AF20" s="15" t="e">
        <f>+alpha!#REF!</f>
        <v>#REF!</v>
      </c>
      <c r="AG20" s="15">
        <f>+alpha!M31</f>
        <v>30.18</v>
      </c>
      <c r="AH20" s="97">
        <f>+alpha!N31</f>
        <v>21</v>
      </c>
      <c r="AI20" s="97" t="str">
        <f>+alpha!O31</f>
        <v>46</v>
      </c>
      <c r="AJ20" s="98">
        <f>+alpha!P31</f>
        <v>43250</v>
      </c>
      <c r="AK20" s="97">
        <f>+alpha!Q31</f>
        <v>220</v>
      </c>
      <c r="AL20" s="97" t="str">
        <f>+alpha!R31</f>
        <v>22034/013</v>
      </c>
      <c r="AM20" s="97">
        <f>+alpha!S31</f>
        <v>8</v>
      </c>
      <c r="AN20" s="10">
        <f>+alpha!T31</f>
        <v>83.19142419601837</v>
      </c>
      <c r="AO20" s="15" t="str">
        <f>+alpha!U31</f>
        <v>JHe </v>
      </c>
      <c r="AP20" s="98" t="e">
        <f>+alpha!#REF!</f>
        <v>#REF!</v>
      </c>
      <c r="AQ20" s="145">
        <f t="shared" si="4"/>
        <v>24</v>
      </c>
      <c r="AR20" s="128" t="str">
        <f t="shared" si="5"/>
        <v>23</v>
      </c>
      <c r="AS20" s="131" t="str">
        <f t="shared" si="6"/>
        <v>10.04.04</v>
      </c>
      <c r="AT20" s="128">
        <f t="shared" si="7"/>
        <v>220</v>
      </c>
      <c r="AU20" s="128" t="str">
        <f t="shared" si="8"/>
        <v>220/221</v>
      </c>
      <c r="AV20" s="128">
        <f t="shared" si="9"/>
        <v>9</v>
      </c>
      <c r="AW20" s="133">
        <f t="shared" si="10"/>
        <v>74.26384142173616</v>
      </c>
      <c r="AX20" s="128" t="str">
        <f t="shared" si="11"/>
        <v>IU</v>
      </c>
      <c r="AY20" s="128" t="e">
        <f t="shared" si="12"/>
        <v>#REF!</v>
      </c>
      <c r="AZ20" s="128">
        <f t="shared" si="13"/>
        <v>30.18</v>
      </c>
      <c r="BA20" s="145">
        <f t="shared" si="14"/>
        <v>20</v>
      </c>
      <c r="BB20" s="128" t="str">
        <f t="shared" si="15"/>
        <v>55</v>
      </c>
      <c r="BC20" s="131">
        <f t="shared" si="16"/>
        <v>39977</v>
      </c>
      <c r="BD20" s="128">
        <f t="shared" si="17"/>
        <v>220</v>
      </c>
      <c r="BE20" s="128" t="str">
        <f t="shared" si="18"/>
        <v>220003</v>
      </c>
      <c r="BF20" s="128">
        <f t="shared" si="19"/>
        <v>4</v>
      </c>
      <c r="BG20" s="133">
        <f t="shared" si="20"/>
        <v>86.57211155378486</v>
      </c>
      <c r="BH20" s="147" t="str">
        <f t="shared" si="21"/>
        <v>DS/FC/MR</v>
      </c>
      <c r="BI20" s="128" t="e">
        <f t="shared" si="22"/>
        <v>#REF!</v>
      </c>
      <c r="BJ20" s="129" t="str">
        <f t="shared" si="23"/>
        <v>Birmingham New St</v>
      </c>
      <c r="BK20" s="149" t="s">
        <v>253</v>
      </c>
      <c r="BL20" s="135">
        <f t="shared" si="24"/>
        <v>30.18</v>
      </c>
      <c r="BM20" s="128">
        <f t="shared" si="45"/>
        <v>38</v>
      </c>
      <c r="BN20" s="128" t="str">
        <f t="shared" si="46"/>
        <v>18</v>
      </c>
      <c r="BO20" s="131">
        <f t="shared" si="47"/>
        <v>37701</v>
      </c>
      <c r="BP20" s="128">
        <f t="shared" si="48"/>
        <v>221</v>
      </c>
      <c r="BQ20" s="128" t="str">
        <f t="shared" si="49"/>
        <v>221113</v>
      </c>
      <c r="BR20" s="128">
        <f t="shared" si="50"/>
        <v>5</v>
      </c>
      <c r="BS20" s="133">
        <f t="shared" si="51"/>
        <v>47.27937336814622</v>
      </c>
      <c r="BT20" s="147" t="str">
        <f t="shared" si="25"/>
        <v>JHe</v>
      </c>
      <c r="BU20" s="128" t="e">
        <f t="shared" si="26"/>
        <v>#REF!</v>
      </c>
      <c r="BV20" s="128">
        <f t="shared" si="27"/>
        <v>30.18</v>
      </c>
      <c r="BW20" s="128">
        <f t="shared" si="28"/>
        <v>21</v>
      </c>
      <c r="BX20" s="128" t="str">
        <f t="shared" si="29"/>
        <v>46</v>
      </c>
      <c r="BY20" s="131">
        <f t="shared" si="30"/>
        <v>43250</v>
      </c>
      <c r="BZ20" s="128">
        <f t="shared" si="31"/>
        <v>220</v>
      </c>
      <c r="CA20" s="128" t="str">
        <f t="shared" si="32"/>
        <v>22034/013</v>
      </c>
      <c r="CB20" s="128">
        <f t="shared" si="33"/>
        <v>8</v>
      </c>
      <c r="CC20" s="133">
        <f t="shared" si="34"/>
        <v>83.19142419601837</v>
      </c>
      <c r="CD20" s="147" t="str">
        <f t="shared" si="35"/>
        <v>JHe </v>
      </c>
      <c r="CE20" s="128" t="e">
        <f t="shared" si="36"/>
        <v>#REF!</v>
      </c>
      <c r="CF20" s="128">
        <f t="shared" si="37"/>
        <v>1</v>
      </c>
      <c r="CG20" s="128">
        <f t="shared" si="38"/>
        <v>0</v>
      </c>
      <c r="CH20" s="128">
        <f t="shared" si="39"/>
        <v>1</v>
      </c>
      <c r="CI20" s="128">
        <f t="shared" si="40"/>
        <v>0</v>
      </c>
      <c r="CJ20" s="128">
        <f aca="true" t="shared" si="52" ref="CJ20:CJ53">IF($BY20&gt;CJ$5,0,(IF($BY20&lt;CJ$4,0,1)))</f>
        <v>0</v>
      </c>
      <c r="CK20" s="128">
        <f t="shared" si="42"/>
        <v>0</v>
      </c>
      <c r="CL20" s="128">
        <f t="shared" si="42"/>
        <v>0</v>
      </c>
      <c r="CM20" s="128">
        <f t="shared" si="42"/>
        <v>0</v>
      </c>
      <c r="CN20" s="128">
        <f t="shared" si="42"/>
        <v>0</v>
      </c>
      <c r="CO20" s="128">
        <f t="shared" si="42"/>
        <v>0</v>
      </c>
      <c r="CP20" s="128">
        <f t="shared" si="42"/>
        <v>0</v>
      </c>
      <c r="CQ20" s="128">
        <f aca="true" t="shared" si="53" ref="CQ20:CQ53">IF($BC20&gt;CQ$5,0,(IF($BC20&lt;CQ$4,0,1)))</f>
        <v>0</v>
      </c>
      <c r="CR20" s="128">
        <f t="shared" si="44"/>
        <v>1</v>
      </c>
      <c r="CS20" s="128">
        <f t="shared" si="44"/>
        <v>0</v>
      </c>
      <c r="CT20" s="128">
        <f t="shared" si="44"/>
        <v>0</v>
      </c>
      <c r="CU20" s="128">
        <f t="shared" si="44"/>
        <v>0</v>
      </c>
      <c r="CV20" s="128">
        <f t="shared" si="44"/>
        <v>0</v>
      </c>
      <c r="CW20" s="128">
        <f t="shared" si="44"/>
        <v>0</v>
      </c>
    </row>
    <row r="21" spans="1:101" s="42" customFormat="1" ht="10.5" customHeight="1">
      <c r="A21" s="15">
        <f>+alpha!D17</f>
        <v>30.18</v>
      </c>
      <c r="B21" s="97">
        <f>+alpha!E17</f>
        <v>23</v>
      </c>
      <c r="C21" s="97" t="str">
        <f>+alpha!F17</f>
        <v>57</v>
      </c>
      <c r="D21" s="98">
        <f>+alpha!G17</f>
        <v>30450</v>
      </c>
      <c r="E21" s="97" t="str">
        <f>+alpha!H17</f>
        <v>hst</v>
      </c>
      <c r="F21" s="97" t="str">
        <f>+alpha!I17</f>
        <v>hst</v>
      </c>
      <c r="G21" s="97">
        <f>+alpha!J17</f>
        <v>0</v>
      </c>
      <c r="H21" s="10">
        <f>+alpha!K17</f>
        <v>75.60751565762004</v>
      </c>
      <c r="I21" s="15" t="str">
        <f>+alpha!L17</f>
        <v>JHa</v>
      </c>
      <c r="J21" s="15" t="e">
        <f>+alpha!#REF!</f>
        <v>#REF!</v>
      </c>
      <c r="K21" s="15">
        <f>+alpha!M17</f>
        <v>30.18</v>
      </c>
      <c r="L21" s="97">
        <f>+alpha!N17</f>
        <v>21</v>
      </c>
      <c r="M21" s="97" t="str">
        <f>+alpha!O17</f>
        <v>29</v>
      </c>
      <c r="N21" s="98">
        <f>+alpha!P17</f>
        <v>42915</v>
      </c>
      <c r="O21" s="97" t="str">
        <f>+alpha!Q17</f>
        <v>hst</v>
      </c>
      <c r="P21" s="97" t="str">
        <f>+alpha!R17</f>
        <v>43207/285</v>
      </c>
      <c r="Q21" s="97">
        <f>+alpha!S17</f>
        <v>9</v>
      </c>
      <c r="R21" s="10">
        <f>+alpha!T17</f>
        <v>84.28859581070597</v>
      </c>
      <c r="S21" s="15" t="str">
        <f>+alpha!U17</f>
        <v>MB  </v>
      </c>
      <c r="T21" s="15" t="e">
        <f>+alpha!#REF!</f>
        <v>#REF!</v>
      </c>
      <c r="U21" s="11" t="s">
        <v>268</v>
      </c>
      <c r="V21" s="43" t="s">
        <v>57</v>
      </c>
      <c r="W21" s="15">
        <f>+alpha!D32</f>
        <v>30.18</v>
      </c>
      <c r="X21" s="97">
        <f>+alpha!E32</f>
        <v>24</v>
      </c>
      <c r="Y21" s="97">
        <f>+alpha!F32</f>
        <v>12</v>
      </c>
      <c r="Z21" s="98">
        <f>+alpha!G32</f>
        <v>35734</v>
      </c>
      <c r="AA21" s="97" t="str">
        <f>+alpha!H32</f>
        <v>hst</v>
      </c>
      <c r="AB21" s="97" t="str">
        <f>+alpha!I32</f>
        <v>hst</v>
      </c>
      <c r="AC21" s="97">
        <f>+alpha!J32</f>
        <v>9</v>
      </c>
      <c r="AD21" s="10">
        <f>+alpha!K32</f>
        <v>74.82644628099173</v>
      </c>
      <c r="AE21" s="15" t="str">
        <f>+alpha!L32</f>
        <v>KB</v>
      </c>
      <c r="AF21" s="15" t="e">
        <f>+alpha!#REF!</f>
        <v>#REF!</v>
      </c>
      <c r="AG21" s="15">
        <f>+alpha!M32</f>
        <v>30.18</v>
      </c>
      <c r="AH21" s="97">
        <f>+alpha!N32</f>
        <v>22</v>
      </c>
      <c r="AI21" s="97" t="str">
        <f>+alpha!O32</f>
        <v>17</v>
      </c>
      <c r="AJ21" s="98">
        <f>+alpha!P32</f>
        <v>42139</v>
      </c>
      <c r="AK21" s="97" t="str">
        <f>+alpha!Q32</f>
        <v>hst</v>
      </c>
      <c r="AL21" s="97" t="str">
        <f>+alpha!R32</f>
        <v>43303/357</v>
      </c>
      <c r="AM21" s="97">
        <f>+alpha!S32</f>
        <v>9</v>
      </c>
      <c r="AN21" s="10">
        <f>+alpha!T32</f>
        <v>81.5</v>
      </c>
      <c r="AO21" s="15" t="str">
        <f>+alpha!U32</f>
        <v>JR</v>
      </c>
      <c r="AP21" s="98" t="e">
        <f>+alpha!#REF!</f>
        <v>#REF!</v>
      </c>
      <c r="AQ21" s="145">
        <f t="shared" si="4"/>
        <v>23</v>
      </c>
      <c r="AR21" s="128" t="str">
        <f t="shared" si="5"/>
        <v>57</v>
      </c>
      <c r="AS21" s="131">
        <f t="shared" si="6"/>
        <v>30450</v>
      </c>
      <c r="AT21" s="128" t="str">
        <f t="shared" si="7"/>
        <v>hst</v>
      </c>
      <c r="AU21" s="128" t="str">
        <f t="shared" si="8"/>
        <v>hst</v>
      </c>
      <c r="AV21" s="128">
        <f t="shared" si="9"/>
        <v>0</v>
      </c>
      <c r="AW21" s="133">
        <f t="shared" si="10"/>
        <v>75.60751565762004</v>
      </c>
      <c r="AX21" s="128" t="str">
        <f t="shared" si="11"/>
        <v>JHa</v>
      </c>
      <c r="AY21" s="128" t="e">
        <f t="shared" si="12"/>
        <v>#REF!</v>
      </c>
      <c r="AZ21" s="128">
        <f t="shared" si="13"/>
        <v>30.18</v>
      </c>
      <c r="BA21" s="145">
        <f t="shared" si="14"/>
        <v>21</v>
      </c>
      <c r="BB21" s="128" t="str">
        <f t="shared" si="15"/>
        <v>29</v>
      </c>
      <c r="BC21" s="131">
        <f t="shared" si="16"/>
        <v>42915</v>
      </c>
      <c r="BD21" s="128" t="str">
        <f t="shared" si="17"/>
        <v>hst</v>
      </c>
      <c r="BE21" s="128" t="str">
        <f t="shared" si="18"/>
        <v>43207/285</v>
      </c>
      <c r="BF21" s="128">
        <f t="shared" si="19"/>
        <v>9</v>
      </c>
      <c r="BG21" s="133">
        <f t="shared" si="20"/>
        <v>84.28859581070597</v>
      </c>
      <c r="BH21" s="147" t="str">
        <f t="shared" si="21"/>
        <v>MB  </v>
      </c>
      <c r="BI21" s="128" t="e">
        <f t="shared" si="22"/>
        <v>#REF!</v>
      </c>
      <c r="BJ21" s="129" t="str">
        <f t="shared" si="23"/>
        <v>Birmingham New St</v>
      </c>
      <c r="BK21" s="151" t="s">
        <v>57</v>
      </c>
      <c r="BL21" s="135">
        <f t="shared" si="24"/>
      </c>
      <c r="BM21" s="128">
        <f t="shared" si="45"/>
        <v>24</v>
      </c>
      <c r="BN21" s="128">
        <f t="shared" si="46"/>
        <v>12</v>
      </c>
      <c r="BO21" s="131">
        <f t="shared" si="47"/>
        <v>35734</v>
      </c>
      <c r="BP21" s="128" t="str">
        <f t="shared" si="48"/>
        <v>hst</v>
      </c>
      <c r="BQ21" s="128" t="str">
        <f t="shared" si="49"/>
        <v>hst</v>
      </c>
      <c r="BR21" s="128">
        <f t="shared" si="50"/>
        <v>9</v>
      </c>
      <c r="BS21" s="133">
        <f t="shared" si="51"/>
        <v>74.82644628099173</v>
      </c>
      <c r="BT21" s="147" t="str">
        <f t="shared" si="25"/>
        <v>KB</v>
      </c>
      <c r="BU21" s="128" t="e">
        <f t="shared" si="26"/>
        <v>#REF!</v>
      </c>
      <c r="BV21" s="128">
        <f t="shared" si="27"/>
        <v>30.18</v>
      </c>
      <c r="BW21" s="128">
        <f t="shared" si="28"/>
        <v>22</v>
      </c>
      <c r="BX21" s="128" t="str">
        <f t="shared" si="29"/>
        <v>17</v>
      </c>
      <c r="BY21" s="131">
        <f t="shared" si="30"/>
        <v>42139</v>
      </c>
      <c r="BZ21" s="128" t="str">
        <f t="shared" si="31"/>
        <v>hst</v>
      </c>
      <c r="CA21" s="128" t="str">
        <f t="shared" si="32"/>
        <v>43303/357</v>
      </c>
      <c r="CB21" s="128">
        <f t="shared" si="33"/>
        <v>9</v>
      </c>
      <c r="CC21" s="133">
        <f t="shared" si="34"/>
        <v>81.5</v>
      </c>
      <c r="CD21" s="147" t="str">
        <f t="shared" si="35"/>
        <v>JR</v>
      </c>
      <c r="CE21" s="128" t="e">
        <f t="shared" si="36"/>
        <v>#REF!</v>
      </c>
      <c r="CF21" s="128">
        <f t="shared" si="37"/>
        <v>1</v>
      </c>
      <c r="CG21" s="128">
        <f t="shared" si="38"/>
        <v>0</v>
      </c>
      <c r="CH21" s="128">
        <f t="shared" si="39"/>
        <v>1</v>
      </c>
      <c r="CI21" s="128">
        <f t="shared" si="40"/>
        <v>0</v>
      </c>
      <c r="CJ21" s="128">
        <f t="shared" si="52"/>
        <v>0</v>
      </c>
      <c r="CK21" s="128">
        <f t="shared" si="42"/>
        <v>0</v>
      </c>
      <c r="CL21" s="128">
        <f t="shared" si="42"/>
        <v>0</v>
      </c>
      <c r="CM21" s="128">
        <f t="shared" si="42"/>
        <v>0</v>
      </c>
      <c r="CN21" s="128">
        <f t="shared" si="42"/>
        <v>0</v>
      </c>
      <c r="CO21" s="128">
        <f t="shared" si="42"/>
        <v>0</v>
      </c>
      <c r="CP21" s="128">
        <f t="shared" si="42"/>
        <v>0</v>
      </c>
      <c r="CQ21" s="128">
        <f t="shared" si="53"/>
        <v>0</v>
      </c>
      <c r="CR21" s="128">
        <f t="shared" si="44"/>
        <v>0</v>
      </c>
      <c r="CS21" s="128">
        <f t="shared" si="44"/>
        <v>0</v>
      </c>
      <c r="CT21" s="128">
        <f t="shared" si="44"/>
        <v>0</v>
      </c>
      <c r="CU21" s="128">
        <f t="shared" si="44"/>
        <v>0</v>
      </c>
      <c r="CV21" s="128">
        <f t="shared" si="44"/>
        <v>0</v>
      </c>
      <c r="CW21" s="128">
        <f t="shared" si="44"/>
        <v>0</v>
      </c>
    </row>
    <row r="22" spans="1:101" s="5" customFormat="1" ht="11.25" customHeight="1">
      <c r="A22" s="15"/>
      <c r="B22" s="97"/>
      <c r="C22" s="97"/>
      <c r="D22" s="98"/>
      <c r="E22" s="97"/>
      <c r="F22" s="97"/>
      <c r="G22" s="97"/>
      <c r="H22" s="10"/>
      <c r="I22" s="15"/>
      <c r="J22" s="15"/>
      <c r="K22" s="15"/>
      <c r="L22" s="97"/>
      <c r="M22" s="97"/>
      <c r="N22" s="98"/>
      <c r="O22" s="97"/>
      <c r="P22" s="97"/>
      <c r="Q22" s="97"/>
      <c r="R22" s="10"/>
      <c r="S22" s="15"/>
      <c r="T22" s="15"/>
      <c r="U22" s="11" t="s">
        <v>685</v>
      </c>
      <c r="V22" s="6"/>
      <c r="W22" s="15"/>
      <c r="X22" s="97"/>
      <c r="Y22" s="97"/>
      <c r="Z22" s="98"/>
      <c r="AA22" s="97"/>
      <c r="AB22" s="97"/>
      <c r="AC22" s="97"/>
      <c r="AD22" s="10"/>
      <c r="AE22" s="15"/>
      <c r="AF22" s="15"/>
      <c r="AG22" s="15"/>
      <c r="AH22" s="97"/>
      <c r="AI22" s="97"/>
      <c r="AJ22" s="98"/>
      <c r="AK22" s="97"/>
      <c r="AL22" s="97"/>
      <c r="AM22" s="97"/>
      <c r="AN22" s="10"/>
      <c r="AO22" s="15"/>
      <c r="AP22" s="98"/>
      <c r="AQ22" s="145">
        <f t="shared" si="4"/>
      </c>
      <c r="AR22" s="128">
        <f t="shared" si="5"/>
      </c>
      <c r="AS22" s="131">
        <f t="shared" si="6"/>
      </c>
      <c r="AT22" s="128">
        <f t="shared" si="7"/>
      </c>
      <c r="AU22" s="128">
        <f t="shared" si="8"/>
      </c>
      <c r="AV22" s="128">
        <f t="shared" si="9"/>
      </c>
      <c r="AW22" s="133">
        <f t="shared" si="10"/>
      </c>
      <c r="AX22" s="128">
        <f t="shared" si="11"/>
      </c>
      <c r="AY22" s="128">
        <f t="shared" si="12"/>
      </c>
      <c r="AZ22" s="128">
        <f t="shared" si="13"/>
      </c>
      <c r="BA22" s="145">
        <f t="shared" si="14"/>
      </c>
      <c r="BB22" s="128">
        <f t="shared" si="15"/>
      </c>
      <c r="BC22" s="131">
        <f t="shared" si="16"/>
      </c>
      <c r="BD22" s="128">
        <f t="shared" si="17"/>
      </c>
      <c r="BE22" s="128">
        <f t="shared" si="18"/>
      </c>
      <c r="BF22" s="128">
        <f t="shared" si="19"/>
      </c>
      <c r="BG22" s="133">
        <f t="shared" si="20"/>
      </c>
      <c r="BH22" s="147">
        <f t="shared" si="21"/>
      </c>
      <c r="BI22" s="128">
        <f t="shared" si="22"/>
      </c>
      <c r="BJ22" s="129" t="str">
        <f t="shared" si="23"/>
        <v>TAMWORTH</v>
      </c>
      <c r="BK22" s="149"/>
      <c r="BL22" s="135">
        <f t="shared" si="24"/>
      </c>
      <c r="BM22" s="128">
        <f t="shared" si="45"/>
      </c>
      <c r="BN22" s="128">
        <f t="shared" si="46"/>
      </c>
      <c r="BO22" s="131">
        <f t="shared" si="47"/>
      </c>
      <c r="BP22" s="128">
        <f t="shared" si="48"/>
      </c>
      <c r="BQ22" s="128">
        <f t="shared" si="49"/>
      </c>
      <c r="BR22" s="128">
        <f t="shared" si="50"/>
      </c>
      <c r="BS22" s="133">
        <f t="shared" si="51"/>
      </c>
      <c r="BT22" s="147">
        <f t="shared" si="25"/>
      </c>
      <c r="BU22" s="128">
        <f t="shared" si="26"/>
      </c>
      <c r="BV22" s="128">
        <f t="shared" si="27"/>
      </c>
      <c r="BW22" s="128">
        <f t="shared" si="28"/>
      </c>
      <c r="BX22" s="128">
        <f t="shared" si="29"/>
      </c>
      <c r="BY22" s="131">
        <f t="shared" si="30"/>
      </c>
      <c r="BZ22" s="128">
        <f t="shared" si="31"/>
      </c>
      <c r="CA22" s="128">
        <f t="shared" si="32"/>
      </c>
      <c r="CB22" s="128">
        <f t="shared" si="33"/>
      </c>
      <c r="CC22" s="133">
        <f t="shared" si="34"/>
      </c>
      <c r="CD22" s="147">
        <f t="shared" si="35"/>
      </c>
      <c r="CE22" s="128">
        <f t="shared" si="36"/>
      </c>
      <c r="CF22" s="128">
        <f t="shared" si="37"/>
        <v>0</v>
      </c>
      <c r="CG22" s="128">
        <f t="shared" si="38"/>
        <v>0</v>
      </c>
      <c r="CH22" s="128">
        <f t="shared" si="39"/>
        <v>0</v>
      </c>
      <c r="CI22" s="128">
        <f t="shared" si="40"/>
        <v>0</v>
      </c>
      <c r="CJ22" s="128">
        <f t="shared" si="52"/>
        <v>0</v>
      </c>
      <c r="CK22" s="128">
        <f t="shared" si="42"/>
        <v>0</v>
      </c>
      <c r="CL22" s="128">
        <f t="shared" si="42"/>
        <v>0</v>
      </c>
      <c r="CM22" s="128">
        <f t="shared" si="42"/>
        <v>0</v>
      </c>
      <c r="CN22" s="128">
        <f t="shared" si="42"/>
        <v>0</v>
      </c>
      <c r="CO22" s="128">
        <f t="shared" si="42"/>
        <v>0</v>
      </c>
      <c r="CP22" s="128">
        <f t="shared" si="42"/>
        <v>0</v>
      </c>
      <c r="CQ22" s="128">
        <f t="shared" si="53"/>
        <v>0</v>
      </c>
      <c r="CR22" s="128">
        <f t="shared" si="44"/>
        <v>0</v>
      </c>
      <c r="CS22" s="128">
        <f t="shared" si="44"/>
        <v>0</v>
      </c>
      <c r="CT22" s="128">
        <f t="shared" si="44"/>
        <v>0</v>
      </c>
      <c r="CU22" s="128">
        <f t="shared" si="44"/>
        <v>0</v>
      </c>
      <c r="CV22" s="128">
        <f t="shared" si="44"/>
        <v>0</v>
      </c>
      <c r="CW22" s="128">
        <f t="shared" si="44"/>
        <v>0</v>
      </c>
    </row>
    <row r="23" spans="1:101" s="5" customFormat="1" ht="11.25" customHeight="1">
      <c r="A23" s="15">
        <f>+alpha!D85</f>
        <v>1.8875</v>
      </c>
      <c r="B23" s="97">
        <f>+alpha!E85</f>
        <v>2</v>
      </c>
      <c r="C23" s="97">
        <f>+alpha!F85</f>
        <v>38</v>
      </c>
      <c r="D23" s="98">
        <f>+alpha!G85</f>
        <v>35938</v>
      </c>
      <c r="E23" s="97">
        <f>+alpha!H85</f>
        <v>158</v>
      </c>
      <c r="F23" s="97" t="str">
        <f>+alpha!I85</f>
        <v>158 x 2</v>
      </c>
      <c r="G23" s="97">
        <f>+alpha!J85</f>
        <v>4</v>
      </c>
      <c r="H23" s="10">
        <f>+alpha!K85</f>
        <v>43.00632911392405</v>
      </c>
      <c r="I23" s="15" t="str">
        <f>+alpha!L85</f>
        <v>ASm</v>
      </c>
      <c r="J23" s="15" t="e">
        <f>+alpha!#REF!</f>
        <v>#REF!</v>
      </c>
      <c r="K23" s="15">
        <f>+alpha!M85</f>
        <v>1.8875</v>
      </c>
      <c r="L23" s="97">
        <f>+alpha!N85</f>
        <v>2</v>
      </c>
      <c r="M23" s="97" t="str">
        <f>+alpha!O85</f>
        <v>49</v>
      </c>
      <c r="N23" s="98">
        <f>+alpha!P85</f>
        <v>41571</v>
      </c>
      <c r="O23" s="97">
        <f>+alpha!Q85</f>
        <v>170</v>
      </c>
      <c r="P23" s="97" t="str">
        <f>+alpha!R85</f>
        <v>170397</v>
      </c>
      <c r="Q23" s="97">
        <f>+alpha!S85</f>
        <v>3</v>
      </c>
      <c r="R23" s="10">
        <f>+alpha!T85</f>
        <v>40.20710059171598</v>
      </c>
      <c r="S23" s="15" t="str">
        <f>+alpha!U85</f>
        <v>RJ</v>
      </c>
      <c r="T23" s="15" t="e">
        <f>+alpha!#REF!</f>
        <v>#REF!</v>
      </c>
      <c r="U23" s="11" t="s">
        <v>272</v>
      </c>
      <c r="V23" s="6" t="s">
        <v>253</v>
      </c>
      <c r="W23" s="15">
        <f>+alpha!D80</f>
        <v>1.8875</v>
      </c>
      <c r="X23" s="97">
        <f>+alpha!E80</f>
        <v>2</v>
      </c>
      <c r="Y23" s="97">
        <f>+alpha!F80</f>
        <v>44</v>
      </c>
      <c r="Z23" s="98">
        <f>+alpha!G80</f>
        <v>32399</v>
      </c>
      <c r="AA23" s="97">
        <f>+alpha!H80</f>
        <v>150</v>
      </c>
      <c r="AB23" s="97" t="str">
        <f>+alpha!I80</f>
        <v>150105</v>
      </c>
      <c r="AC23" s="97">
        <f>+alpha!J80</f>
        <v>2</v>
      </c>
      <c r="AD23" s="10">
        <f>+alpha!K80</f>
        <v>41.43292682926829</v>
      </c>
      <c r="AE23" s="15" t="str">
        <f>+alpha!L80</f>
        <v>DS</v>
      </c>
      <c r="AF23" s="15" t="e">
        <f>+alpha!#REF!</f>
        <v>#REF!</v>
      </c>
      <c r="AG23" s="15">
        <f>+alpha!M80</f>
        <v>1.8875</v>
      </c>
      <c r="AH23" s="97">
        <f>+alpha!N80</f>
        <v>2</v>
      </c>
      <c r="AI23" s="97" t="str">
        <f>+alpha!O80</f>
        <v>59</v>
      </c>
      <c r="AJ23" s="98">
        <f>+alpha!P80</f>
        <v>40992</v>
      </c>
      <c r="AK23" s="97">
        <f>+alpha!Q80</f>
        <v>170</v>
      </c>
      <c r="AL23" s="97" t="str">
        <f>+alpha!R80</f>
        <v>170116</v>
      </c>
      <c r="AM23" s="97">
        <f>+alpha!S80</f>
        <v>2</v>
      </c>
      <c r="AN23" s="10">
        <f>+alpha!T80</f>
        <v>37.960893854748605</v>
      </c>
      <c r="AO23" s="15" t="str">
        <f>+alpha!U80</f>
        <v>BP</v>
      </c>
      <c r="AP23" s="98" t="e">
        <f>+alpha!#REF!</f>
        <v>#REF!</v>
      </c>
      <c r="AQ23" s="145">
        <f t="shared" si="4"/>
        <v>2</v>
      </c>
      <c r="AR23" s="128">
        <f t="shared" si="5"/>
        <v>38</v>
      </c>
      <c r="AS23" s="131">
        <f t="shared" si="6"/>
        <v>35938</v>
      </c>
      <c r="AT23" s="128">
        <f t="shared" si="7"/>
        <v>158</v>
      </c>
      <c r="AU23" s="128" t="str">
        <f t="shared" si="8"/>
        <v>158 x 2</v>
      </c>
      <c r="AV23" s="128">
        <f t="shared" si="9"/>
        <v>4</v>
      </c>
      <c r="AW23" s="133">
        <f t="shared" si="10"/>
        <v>43.00632911392405</v>
      </c>
      <c r="AX23" s="128" t="str">
        <f t="shared" si="11"/>
        <v>ASm</v>
      </c>
      <c r="AY23" s="128" t="e">
        <f t="shared" si="12"/>
        <v>#REF!</v>
      </c>
      <c r="AZ23" s="128">
        <f t="shared" si="13"/>
        <v>1.8875</v>
      </c>
      <c r="BA23" s="145">
        <f t="shared" si="14"/>
        <v>2</v>
      </c>
      <c r="BB23" s="128" t="str">
        <f t="shared" si="15"/>
        <v>49</v>
      </c>
      <c r="BC23" s="131">
        <f t="shared" si="16"/>
        <v>41571</v>
      </c>
      <c r="BD23" s="128">
        <f t="shared" si="17"/>
        <v>170</v>
      </c>
      <c r="BE23" s="128" t="str">
        <f t="shared" si="18"/>
        <v>170397</v>
      </c>
      <c r="BF23" s="128">
        <f t="shared" si="19"/>
        <v>3</v>
      </c>
      <c r="BG23" s="133">
        <f t="shared" si="20"/>
        <v>40.20710059171598</v>
      </c>
      <c r="BH23" s="147" t="str">
        <f t="shared" si="21"/>
        <v>RJ</v>
      </c>
      <c r="BI23" s="128" t="e">
        <f t="shared" si="22"/>
        <v>#REF!</v>
      </c>
      <c r="BJ23" s="129" t="str">
        <f t="shared" si="23"/>
        <v>Wilnecote</v>
      </c>
      <c r="BK23" s="149" t="s">
        <v>253</v>
      </c>
      <c r="BL23" s="135">
        <f aca="true" t="shared" si="54" ref="BL23:BL53">IF($G23=0,"",W23)</f>
        <v>1.8875</v>
      </c>
      <c r="BM23" s="128">
        <f t="shared" si="45"/>
        <v>2</v>
      </c>
      <c r="BN23" s="128">
        <f t="shared" si="46"/>
        <v>44</v>
      </c>
      <c r="BO23" s="131">
        <f t="shared" si="47"/>
        <v>32399</v>
      </c>
      <c r="BP23" s="128">
        <f t="shared" si="48"/>
        <v>150</v>
      </c>
      <c r="BQ23" s="128" t="str">
        <f t="shared" si="49"/>
        <v>150105</v>
      </c>
      <c r="BR23" s="128">
        <f t="shared" si="50"/>
        <v>2</v>
      </c>
      <c r="BS23" s="133">
        <f t="shared" si="51"/>
        <v>41.43292682926829</v>
      </c>
      <c r="BT23" s="147" t="str">
        <f t="shared" si="25"/>
        <v>DS</v>
      </c>
      <c r="BU23" s="128" t="e">
        <f t="shared" si="26"/>
        <v>#REF!</v>
      </c>
      <c r="BV23" s="128">
        <f t="shared" si="27"/>
        <v>1.8875</v>
      </c>
      <c r="BW23" s="128">
        <f t="shared" si="28"/>
        <v>2</v>
      </c>
      <c r="BX23" s="128" t="str">
        <f t="shared" si="29"/>
        <v>59</v>
      </c>
      <c r="BY23" s="131">
        <f t="shared" si="30"/>
        <v>40992</v>
      </c>
      <c r="BZ23" s="128">
        <f t="shared" si="31"/>
        <v>170</v>
      </c>
      <c r="CA23" s="128" t="str">
        <f t="shared" si="32"/>
        <v>170116</v>
      </c>
      <c r="CB23" s="128">
        <f t="shared" si="33"/>
        <v>2</v>
      </c>
      <c r="CC23" s="133">
        <f t="shared" si="34"/>
        <v>37.960893854748605</v>
      </c>
      <c r="CD23" s="147" t="str">
        <f t="shared" si="35"/>
        <v>BP</v>
      </c>
      <c r="CE23" s="128" t="e">
        <f t="shared" si="36"/>
        <v>#REF!</v>
      </c>
      <c r="CF23" s="128">
        <f t="shared" si="37"/>
        <v>0</v>
      </c>
      <c r="CG23" s="128">
        <f t="shared" si="38"/>
        <v>1</v>
      </c>
      <c r="CH23" s="128">
        <f t="shared" si="39"/>
        <v>0</v>
      </c>
      <c r="CI23" s="128">
        <f t="shared" si="40"/>
        <v>1</v>
      </c>
      <c r="CJ23" s="128">
        <f t="shared" si="52"/>
        <v>0</v>
      </c>
      <c r="CK23" s="128">
        <f t="shared" si="42"/>
        <v>0</v>
      </c>
      <c r="CL23" s="128">
        <f t="shared" si="42"/>
        <v>0</v>
      </c>
      <c r="CM23" s="128">
        <f t="shared" si="42"/>
        <v>0</v>
      </c>
      <c r="CN23" s="128">
        <f t="shared" si="42"/>
        <v>1</v>
      </c>
      <c r="CO23" s="128">
        <f t="shared" si="42"/>
        <v>0</v>
      </c>
      <c r="CP23" s="128">
        <f t="shared" si="42"/>
        <v>0</v>
      </c>
      <c r="CQ23" s="128">
        <f t="shared" si="53"/>
        <v>0</v>
      </c>
      <c r="CR23" s="128">
        <f t="shared" si="44"/>
        <v>0</v>
      </c>
      <c r="CS23" s="128">
        <f t="shared" si="44"/>
        <v>0</v>
      </c>
      <c r="CT23" s="128">
        <f t="shared" si="44"/>
        <v>0</v>
      </c>
      <c r="CU23" s="128">
        <f t="shared" si="44"/>
        <v>0</v>
      </c>
      <c r="CV23" s="128">
        <f t="shared" si="44"/>
        <v>1</v>
      </c>
      <c r="CW23" s="128">
        <f t="shared" si="44"/>
        <v>0</v>
      </c>
    </row>
    <row r="24" spans="1:101" s="5" customFormat="1" ht="11.25" customHeight="1">
      <c r="A24" s="15">
        <f>+alpha!D23</f>
        <v>17.3</v>
      </c>
      <c r="B24" s="97">
        <f>+alpha!E23</f>
        <v>14</v>
      </c>
      <c r="C24" s="97" t="str">
        <f>+alpha!F23</f>
        <v>16</v>
      </c>
      <c r="D24" s="98" t="str">
        <f>+alpha!G23</f>
        <v>30.08.07</v>
      </c>
      <c r="E24" s="97">
        <f>+alpha!H23</f>
        <v>220</v>
      </c>
      <c r="F24" s="97" t="str">
        <f>+alpha!I23</f>
        <v>220014</v>
      </c>
      <c r="G24" s="97">
        <f>+alpha!J23</f>
        <v>4</v>
      </c>
      <c r="H24" s="10">
        <f>+alpha!K23</f>
        <v>72.75700934579439</v>
      </c>
      <c r="I24" s="15" t="str">
        <f>+alpha!L23</f>
        <v>IU</v>
      </c>
      <c r="J24" s="15" t="e">
        <f>+alpha!#REF!</f>
        <v>#REF!</v>
      </c>
      <c r="K24" s="15">
        <f>+alpha!M23</f>
        <v>17.3</v>
      </c>
      <c r="L24" s="97">
        <f>+alpha!N23</f>
        <v>14</v>
      </c>
      <c r="M24" s="97" t="str">
        <f>+alpha!O23</f>
        <v>17</v>
      </c>
      <c r="N24" s="98">
        <f>+alpha!P23</f>
        <v>42139</v>
      </c>
      <c r="O24" s="97">
        <f>+alpha!Q23</f>
        <v>221</v>
      </c>
      <c r="P24" s="97" t="str">
        <f>+alpha!R23</f>
        <v>221127</v>
      </c>
      <c r="Q24" s="97">
        <f>+alpha!S23</f>
        <v>5</v>
      </c>
      <c r="R24" s="10">
        <f>+alpha!T23</f>
        <v>72.8</v>
      </c>
      <c r="S24" s="15" t="str">
        <f>+alpha!U23</f>
        <v>JR</v>
      </c>
      <c r="T24" s="15" t="e">
        <f>+alpha!#REF!</f>
        <v>#REF!</v>
      </c>
      <c r="U24" s="11" t="s">
        <v>268</v>
      </c>
      <c r="V24" s="6" t="s">
        <v>253</v>
      </c>
      <c r="W24" s="15">
        <f>+alpha!D74</f>
        <v>17.3</v>
      </c>
      <c r="X24" s="97">
        <f>+alpha!E74</f>
        <v>15</v>
      </c>
      <c r="Y24" s="97" t="str">
        <f>+alpha!F74</f>
        <v>35</v>
      </c>
      <c r="Z24" s="98" t="str">
        <f>+alpha!G74</f>
        <v>01.05.05</v>
      </c>
      <c r="AA24" s="97">
        <f>+alpha!H74</f>
        <v>220</v>
      </c>
      <c r="AB24" s="97" t="str">
        <f>+alpha!I74</f>
        <v>220</v>
      </c>
      <c r="AC24" s="97">
        <f>+alpha!J74</f>
        <v>8</v>
      </c>
      <c r="AD24" s="10">
        <f>+alpha!K74</f>
        <v>66.6096256684492</v>
      </c>
      <c r="AE24" s="15" t="str">
        <f>+alpha!L74</f>
        <v>AB</v>
      </c>
      <c r="AF24" s="15" t="e">
        <f>+alpha!#REF!</f>
        <v>#REF!</v>
      </c>
      <c r="AG24" s="15">
        <f>+alpha!M74</f>
        <v>17.3</v>
      </c>
      <c r="AH24" s="97">
        <f>+alpha!N74</f>
        <v>14</v>
      </c>
      <c r="AI24" s="97" t="str">
        <f>+alpha!O74</f>
        <v>56</v>
      </c>
      <c r="AJ24" s="98">
        <f>+alpha!P74</f>
        <v>42588</v>
      </c>
      <c r="AK24" s="97">
        <f>+alpha!Q74</f>
        <v>221</v>
      </c>
      <c r="AL24" s="97" t="str">
        <f>+alpha!R74</f>
        <v>221137</v>
      </c>
      <c r="AM24" s="97">
        <f>+alpha!S74</f>
        <v>5</v>
      </c>
      <c r="AN24" s="10">
        <f>+alpha!T74</f>
        <v>69.50892857142857</v>
      </c>
      <c r="AO24" s="15" t="str">
        <f>+alpha!U74</f>
        <v>JR</v>
      </c>
      <c r="AP24" s="98" t="e">
        <f>+alpha!#REF!</f>
        <v>#REF!</v>
      </c>
      <c r="AQ24" s="145">
        <f t="shared" si="4"/>
        <v>14</v>
      </c>
      <c r="AR24" s="128" t="str">
        <f t="shared" si="5"/>
        <v>16</v>
      </c>
      <c r="AS24" s="131" t="str">
        <f t="shared" si="6"/>
        <v>30.08.07</v>
      </c>
      <c r="AT24" s="128">
        <f t="shared" si="7"/>
        <v>220</v>
      </c>
      <c r="AU24" s="128" t="str">
        <f t="shared" si="8"/>
        <v>220014</v>
      </c>
      <c r="AV24" s="128">
        <f t="shared" si="9"/>
        <v>4</v>
      </c>
      <c r="AW24" s="133">
        <f t="shared" si="10"/>
        <v>72.75700934579439</v>
      </c>
      <c r="AX24" s="128" t="str">
        <f t="shared" si="11"/>
        <v>IU</v>
      </c>
      <c r="AY24" s="128" t="e">
        <f t="shared" si="12"/>
        <v>#REF!</v>
      </c>
      <c r="AZ24" s="128">
        <f t="shared" si="13"/>
        <v>17.3</v>
      </c>
      <c r="BA24" s="145">
        <f t="shared" si="14"/>
        <v>14</v>
      </c>
      <c r="BB24" s="128" t="str">
        <f t="shared" si="15"/>
        <v>17</v>
      </c>
      <c r="BC24" s="131">
        <f t="shared" si="16"/>
        <v>42139</v>
      </c>
      <c r="BD24" s="128">
        <f t="shared" si="17"/>
        <v>221</v>
      </c>
      <c r="BE24" s="128" t="str">
        <f t="shared" si="18"/>
        <v>221127</v>
      </c>
      <c r="BF24" s="128">
        <f t="shared" si="19"/>
        <v>5</v>
      </c>
      <c r="BG24" s="133">
        <f t="shared" si="20"/>
        <v>72.8</v>
      </c>
      <c r="BH24" s="147" t="str">
        <f t="shared" si="21"/>
        <v>JR</v>
      </c>
      <c r="BI24" s="128" t="e">
        <f t="shared" si="22"/>
        <v>#REF!</v>
      </c>
      <c r="BJ24" s="129" t="str">
        <f t="shared" si="23"/>
        <v>Birmingham New St</v>
      </c>
      <c r="BK24" s="149" t="s">
        <v>253</v>
      </c>
      <c r="BL24" s="135">
        <f t="shared" si="54"/>
        <v>17.3</v>
      </c>
      <c r="BM24" s="128">
        <f t="shared" si="45"/>
        <v>15</v>
      </c>
      <c r="BN24" s="128" t="str">
        <f t="shared" si="46"/>
        <v>35</v>
      </c>
      <c r="BO24" s="131" t="str">
        <f t="shared" si="47"/>
        <v>01.05.05</v>
      </c>
      <c r="BP24" s="128">
        <f t="shared" si="48"/>
        <v>220</v>
      </c>
      <c r="BQ24" s="128" t="str">
        <f t="shared" si="49"/>
        <v>220</v>
      </c>
      <c r="BR24" s="128">
        <f t="shared" si="50"/>
        <v>8</v>
      </c>
      <c r="BS24" s="133">
        <f t="shared" si="51"/>
        <v>66.6096256684492</v>
      </c>
      <c r="BT24" s="147" t="str">
        <f t="shared" si="25"/>
        <v>AB</v>
      </c>
      <c r="BU24" s="128" t="e">
        <f t="shared" si="26"/>
        <v>#REF!</v>
      </c>
      <c r="BV24" s="128">
        <f t="shared" si="27"/>
        <v>17.3</v>
      </c>
      <c r="BW24" s="128">
        <f t="shared" si="28"/>
        <v>14</v>
      </c>
      <c r="BX24" s="128" t="str">
        <f t="shared" si="29"/>
        <v>56</v>
      </c>
      <c r="BY24" s="131">
        <f t="shared" si="30"/>
        <v>42588</v>
      </c>
      <c r="BZ24" s="128">
        <f t="shared" si="31"/>
        <v>221</v>
      </c>
      <c r="CA24" s="128" t="str">
        <f t="shared" si="32"/>
        <v>221137</v>
      </c>
      <c r="CB24" s="128">
        <f t="shared" si="33"/>
        <v>5</v>
      </c>
      <c r="CC24" s="133">
        <f t="shared" si="34"/>
        <v>69.50892857142857</v>
      </c>
      <c r="CD24" s="147" t="str">
        <f t="shared" si="35"/>
        <v>JR</v>
      </c>
      <c r="CE24" s="128" t="e">
        <f t="shared" si="36"/>
        <v>#REF!</v>
      </c>
      <c r="CF24" s="128">
        <f t="shared" si="37"/>
        <v>1</v>
      </c>
      <c r="CG24" s="128">
        <f t="shared" si="38"/>
        <v>0</v>
      </c>
      <c r="CH24" s="128">
        <f t="shared" si="39"/>
        <v>0</v>
      </c>
      <c r="CI24" s="128">
        <f t="shared" si="40"/>
        <v>1</v>
      </c>
      <c r="CJ24" s="128">
        <f t="shared" si="52"/>
        <v>0</v>
      </c>
      <c r="CK24" s="128">
        <f t="shared" si="42"/>
        <v>0</v>
      </c>
      <c r="CL24" s="128">
        <f t="shared" si="42"/>
        <v>0</v>
      </c>
      <c r="CM24" s="128">
        <f t="shared" si="42"/>
        <v>0</v>
      </c>
      <c r="CN24" s="128">
        <f t="shared" si="42"/>
        <v>0</v>
      </c>
      <c r="CO24" s="128">
        <f t="shared" si="42"/>
        <v>0</v>
      </c>
      <c r="CP24" s="128">
        <f t="shared" si="42"/>
        <v>0</v>
      </c>
      <c r="CQ24" s="128">
        <f t="shared" si="53"/>
        <v>0</v>
      </c>
      <c r="CR24" s="128">
        <f t="shared" si="44"/>
        <v>0</v>
      </c>
      <c r="CS24" s="128">
        <f t="shared" si="44"/>
        <v>0</v>
      </c>
      <c r="CT24" s="128">
        <f t="shared" si="44"/>
        <v>0</v>
      </c>
      <c r="CU24" s="128">
        <f t="shared" si="44"/>
        <v>0</v>
      </c>
      <c r="CV24" s="128">
        <f t="shared" si="44"/>
        <v>0</v>
      </c>
      <c r="CW24" s="128">
        <f t="shared" si="44"/>
        <v>0</v>
      </c>
    </row>
    <row r="25" spans="1:101" s="5" customFormat="1" ht="11.25" customHeight="1">
      <c r="A25" s="15">
        <f>+alpha!D24</f>
        <v>17.3</v>
      </c>
      <c r="B25" s="97">
        <f>+alpha!E24</f>
        <v>15</v>
      </c>
      <c r="C25" s="97" t="str">
        <f>+alpha!F24</f>
        <v>03</v>
      </c>
      <c r="D25" s="98">
        <f>+alpha!G24</f>
        <v>33212</v>
      </c>
      <c r="E25" s="97" t="str">
        <f>+alpha!H24</f>
        <v>hst</v>
      </c>
      <c r="F25" s="97" t="str">
        <f>+alpha!I24</f>
        <v>hst</v>
      </c>
      <c r="G25" s="97">
        <f>+alpha!J24</f>
        <v>0</v>
      </c>
      <c r="H25" s="10">
        <f>+alpha!K24</f>
        <v>68.9700996677741</v>
      </c>
      <c r="I25" s="15" t="str">
        <f>+alpha!L24</f>
        <v>ER</v>
      </c>
      <c r="J25" s="15" t="e">
        <f>+alpha!#REF!</f>
        <v>#REF!</v>
      </c>
      <c r="K25" s="15">
        <f>+alpha!M24</f>
        <v>17.3</v>
      </c>
      <c r="L25" s="97">
        <f>+alpha!N24</f>
        <v>14</v>
      </c>
      <c r="M25" s="97" t="str">
        <f>+alpha!O24</f>
        <v>33</v>
      </c>
      <c r="N25" s="98">
        <f>+alpha!P24</f>
        <v>42224</v>
      </c>
      <c r="O25" s="97" t="str">
        <f>+alpha!Q24</f>
        <v>hst</v>
      </c>
      <c r="P25" s="97" t="str">
        <f>+alpha!R24</f>
        <v>433xx/xxx</v>
      </c>
      <c r="Q25" s="97">
        <f>+alpha!S24</f>
        <v>9</v>
      </c>
      <c r="R25" s="10">
        <f>+alpha!T24</f>
        <v>71.34020618556701</v>
      </c>
      <c r="S25" s="15" t="str">
        <f>+alpha!U24</f>
        <v>BM  </v>
      </c>
      <c r="T25" s="15" t="e">
        <f>+alpha!#REF!</f>
        <v>#REF!</v>
      </c>
      <c r="U25" s="11" t="s">
        <v>268</v>
      </c>
      <c r="V25" s="6" t="s">
        <v>57</v>
      </c>
      <c r="W25" s="15">
        <f>+alpha!D75</f>
        <v>17.3</v>
      </c>
      <c r="X25" s="97">
        <f>+alpha!E75</f>
        <v>16</v>
      </c>
      <c r="Y25" s="97" t="str">
        <f>+alpha!F75</f>
        <v>35</v>
      </c>
      <c r="Z25" s="98">
        <f>+alpha!G75</f>
        <v>32850</v>
      </c>
      <c r="AA25" s="97" t="str">
        <f>+alpha!H75</f>
        <v>hst</v>
      </c>
      <c r="AB25" s="97" t="str">
        <f>+alpha!I75</f>
        <v>hst</v>
      </c>
      <c r="AC25" s="97">
        <f>+alpha!J75</f>
        <v>0</v>
      </c>
      <c r="AD25" s="10">
        <f>+alpha!K75</f>
        <v>62.5929648241206</v>
      </c>
      <c r="AE25" s="15" t="str">
        <f>+alpha!L75</f>
        <v>AH</v>
      </c>
      <c r="AF25" s="15" t="e">
        <f>+alpha!#REF!</f>
        <v>#REF!</v>
      </c>
      <c r="AG25" s="15">
        <f>+alpha!M75</f>
        <v>17.3</v>
      </c>
      <c r="AH25" s="97">
        <f>+alpha!N75</f>
        <v>16</v>
      </c>
      <c r="AI25" s="97" t="str">
        <f>+alpha!O75</f>
        <v>05</v>
      </c>
      <c r="AJ25" s="98">
        <f>+alpha!P75</f>
        <v>42272</v>
      </c>
      <c r="AK25" s="97" t="str">
        <f>+alpha!Q75</f>
        <v>hst</v>
      </c>
      <c r="AL25" s="97" t="str">
        <f>+alpha!R75</f>
        <v>43301/xxx</v>
      </c>
      <c r="AM25" s="97">
        <f>+alpha!S75</f>
        <v>9</v>
      </c>
      <c r="AN25" s="10">
        <f>+alpha!T75</f>
        <v>64.53886010362694</v>
      </c>
      <c r="AO25" s="15" t="str">
        <f>+alpha!U75</f>
        <v>JHe</v>
      </c>
      <c r="AP25" s="98" t="e">
        <f>+alpha!#REF!</f>
        <v>#REF!</v>
      </c>
      <c r="AQ25" s="145">
        <f t="shared" si="4"/>
        <v>15</v>
      </c>
      <c r="AR25" s="128" t="str">
        <f t="shared" si="5"/>
        <v>03</v>
      </c>
      <c r="AS25" s="131">
        <f t="shared" si="6"/>
        <v>33212</v>
      </c>
      <c r="AT25" s="128" t="str">
        <f t="shared" si="7"/>
        <v>hst</v>
      </c>
      <c r="AU25" s="128" t="str">
        <f t="shared" si="8"/>
        <v>hst</v>
      </c>
      <c r="AV25" s="128">
        <f t="shared" si="9"/>
        <v>0</v>
      </c>
      <c r="AW25" s="133">
        <f t="shared" si="10"/>
        <v>68.9700996677741</v>
      </c>
      <c r="AX25" s="128" t="str">
        <f t="shared" si="11"/>
        <v>ER</v>
      </c>
      <c r="AY25" s="128" t="e">
        <f t="shared" si="12"/>
        <v>#REF!</v>
      </c>
      <c r="AZ25" s="128">
        <f t="shared" si="13"/>
        <v>17.3</v>
      </c>
      <c r="BA25" s="145">
        <f t="shared" si="14"/>
        <v>14</v>
      </c>
      <c r="BB25" s="128" t="str">
        <f t="shared" si="15"/>
        <v>33</v>
      </c>
      <c r="BC25" s="131">
        <f t="shared" si="16"/>
        <v>42224</v>
      </c>
      <c r="BD25" s="128" t="str">
        <f t="shared" si="17"/>
        <v>hst</v>
      </c>
      <c r="BE25" s="128" t="str">
        <f t="shared" si="18"/>
        <v>433xx/xxx</v>
      </c>
      <c r="BF25" s="128">
        <f t="shared" si="19"/>
        <v>9</v>
      </c>
      <c r="BG25" s="133">
        <f t="shared" si="20"/>
        <v>71.34020618556701</v>
      </c>
      <c r="BH25" s="147" t="str">
        <f t="shared" si="21"/>
        <v>BM  </v>
      </c>
      <c r="BI25" s="128" t="e">
        <f t="shared" si="22"/>
        <v>#REF!</v>
      </c>
      <c r="BJ25" s="129" t="str">
        <f t="shared" si="23"/>
        <v>Birmingham New St</v>
      </c>
      <c r="BK25" s="149" t="s">
        <v>57</v>
      </c>
      <c r="BL25" s="135">
        <f t="shared" si="54"/>
      </c>
      <c r="BM25" s="128">
        <f t="shared" si="45"/>
        <v>16</v>
      </c>
      <c r="BN25" s="128" t="str">
        <f t="shared" si="46"/>
        <v>35</v>
      </c>
      <c r="BO25" s="131">
        <f t="shared" si="47"/>
        <v>32850</v>
      </c>
      <c r="BP25" s="128" t="str">
        <f t="shared" si="48"/>
        <v>hst</v>
      </c>
      <c r="BQ25" s="128" t="str">
        <f t="shared" si="49"/>
        <v>hst</v>
      </c>
      <c r="BR25" s="128">
        <f t="shared" si="50"/>
        <v>0</v>
      </c>
      <c r="BS25" s="133">
        <f t="shared" si="51"/>
        <v>62.5929648241206</v>
      </c>
      <c r="BT25" s="147" t="str">
        <f t="shared" si="25"/>
        <v>AH</v>
      </c>
      <c r="BU25" s="128" t="e">
        <f t="shared" si="26"/>
        <v>#REF!</v>
      </c>
      <c r="BV25" s="128">
        <f t="shared" si="27"/>
        <v>17.3</v>
      </c>
      <c r="BW25" s="128">
        <f t="shared" si="28"/>
        <v>16</v>
      </c>
      <c r="BX25" s="128" t="str">
        <f t="shared" si="29"/>
        <v>05</v>
      </c>
      <c r="BY25" s="131">
        <f t="shared" si="30"/>
        <v>42272</v>
      </c>
      <c r="BZ25" s="128" t="str">
        <f t="shared" si="31"/>
        <v>hst</v>
      </c>
      <c r="CA25" s="128" t="str">
        <f t="shared" si="32"/>
        <v>43301/xxx</v>
      </c>
      <c r="CB25" s="128">
        <f t="shared" si="33"/>
        <v>9</v>
      </c>
      <c r="CC25" s="133">
        <f t="shared" si="34"/>
        <v>64.53886010362694</v>
      </c>
      <c r="CD25" s="147" t="str">
        <f t="shared" si="35"/>
        <v>JHe</v>
      </c>
      <c r="CE25" s="128" t="e">
        <f t="shared" si="36"/>
        <v>#REF!</v>
      </c>
      <c r="CF25" s="128">
        <f t="shared" si="37"/>
        <v>1</v>
      </c>
      <c r="CG25" s="128">
        <f t="shared" si="38"/>
        <v>0</v>
      </c>
      <c r="CH25" s="128">
        <f t="shared" si="39"/>
        <v>1</v>
      </c>
      <c r="CI25" s="128">
        <f t="shared" si="40"/>
        <v>0</v>
      </c>
      <c r="CJ25" s="128">
        <f t="shared" si="52"/>
        <v>0</v>
      </c>
      <c r="CK25" s="128">
        <f t="shared" si="42"/>
        <v>0</v>
      </c>
      <c r="CL25" s="128">
        <f t="shared" si="42"/>
        <v>0</v>
      </c>
      <c r="CM25" s="128">
        <f t="shared" si="42"/>
        <v>0</v>
      </c>
      <c r="CN25" s="128">
        <f t="shared" si="42"/>
        <v>0</v>
      </c>
      <c r="CO25" s="128">
        <f t="shared" si="42"/>
        <v>0</v>
      </c>
      <c r="CP25" s="128">
        <f t="shared" si="42"/>
        <v>0</v>
      </c>
      <c r="CQ25" s="128">
        <f t="shared" si="53"/>
        <v>0</v>
      </c>
      <c r="CR25" s="128">
        <f t="shared" si="44"/>
        <v>0</v>
      </c>
      <c r="CS25" s="128">
        <f t="shared" si="44"/>
        <v>0</v>
      </c>
      <c r="CT25" s="128">
        <f t="shared" si="44"/>
        <v>0</v>
      </c>
      <c r="CU25" s="128">
        <f t="shared" si="44"/>
        <v>0</v>
      </c>
      <c r="CV25" s="128">
        <f t="shared" si="44"/>
        <v>0</v>
      </c>
      <c r="CW25" s="128">
        <f t="shared" si="44"/>
        <v>0</v>
      </c>
    </row>
    <row r="26" spans="1:101" s="5" customFormat="1" ht="11.25" customHeight="1">
      <c r="A26" s="15"/>
      <c r="B26" s="97"/>
      <c r="C26" s="97"/>
      <c r="D26" s="98"/>
      <c r="E26" s="97"/>
      <c r="F26" s="97"/>
      <c r="G26" s="97"/>
      <c r="H26" s="10"/>
      <c r="I26" s="15"/>
      <c r="J26" s="15"/>
      <c r="K26" s="15"/>
      <c r="L26" s="97"/>
      <c r="M26" s="97"/>
      <c r="N26" s="98"/>
      <c r="O26" s="97"/>
      <c r="P26" s="97"/>
      <c r="Q26" s="97"/>
      <c r="R26" s="10"/>
      <c r="S26" s="15"/>
      <c r="T26" s="15"/>
      <c r="U26" s="11" t="s">
        <v>686</v>
      </c>
      <c r="V26" s="6"/>
      <c r="W26" s="15"/>
      <c r="X26" s="97"/>
      <c r="Y26" s="97"/>
      <c r="Z26" s="98"/>
      <c r="AA26" s="97"/>
      <c r="AB26" s="97"/>
      <c r="AC26" s="97"/>
      <c r="AD26" s="10"/>
      <c r="AE26" s="15"/>
      <c r="AF26" s="15"/>
      <c r="AG26" s="15"/>
      <c r="AH26" s="97"/>
      <c r="AI26" s="97"/>
      <c r="AJ26" s="98"/>
      <c r="AK26" s="97"/>
      <c r="AL26" s="97"/>
      <c r="AM26" s="97"/>
      <c r="AN26" s="10"/>
      <c r="AO26" s="15"/>
      <c r="AP26" s="98"/>
      <c r="AQ26" s="145">
        <f t="shared" si="4"/>
      </c>
      <c r="AR26" s="128">
        <f t="shared" si="5"/>
      </c>
      <c r="AS26" s="131">
        <f t="shared" si="6"/>
      </c>
      <c r="AT26" s="128">
        <f t="shared" si="7"/>
      </c>
      <c r="AU26" s="128">
        <f t="shared" si="8"/>
      </c>
      <c r="AV26" s="128">
        <f t="shared" si="9"/>
      </c>
      <c r="AW26" s="133">
        <f t="shared" si="10"/>
      </c>
      <c r="AX26" s="128">
        <f t="shared" si="11"/>
      </c>
      <c r="AY26" s="128">
        <f t="shared" si="12"/>
      </c>
      <c r="AZ26" s="128">
        <f t="shared" si="13"/>
      </c>
      <c r="BA26" s="145">
        <f t="shared" si="14"/>
      </c>
      <c r="BB26" s="128">
        <f t="shared" si="15"/>
      </c>
      <c r="BC26" s="131">
        <f t="shared" si="16"/>
      </c>
      <c r="BD26" s="128">
        <f t="shared" si="17"/>
      </c>
      <c r="BE26" s="128">
        <f t="shared" si="18"/>
      </c>
      <c r="BF26" s="128">
        <f t="shared" si="19"/>
      </c>
      <c r="BG26" s="133">
        <f t="shared" si="20"/>
      </c>
      <c r="BH26" s="147">
        <f t="shared" si="21"/>
      </c>
      <c r="BI26" s="128">
        <f t="shared" si="22"/>
      </c>
      <c r="BJ26" s="129" t="str">
        <f t="shared" si="23"/>
        <v>WILNECOTE</v>
      </c>
      <c r="BK26" s="149"/>
      <c r="BL26" s="135">
        <f t="shared" si="54"/>
      </c>
      <c r="BM26" s="128">
        <f t="shared" si="45"/>
      </c>
      <c r="BN26" s="128">
        <f t="shared" si="46"/>
      </c>
      <c r="BO26" s="131">
        <f t="shared" si="47"/>
      </c>
      <c r="BP26" s="128">
        <f t="shared" si="48"/>
      </c>
      <c r="BQ26" s="128">
        <f t="shared" si="49"/>
      </c>
      <c r="BR26" s="128">
        <f t="shared" si="50"/>
      </c>
      <c r="BS26" s="133">
        <f t="shared" si="51"/>
      </c>
      <c r="BT26" s="147">
        <f t="shared" si="25"/>
      </c>
      <c r="BU26" s="128">
        <f t="shared" si="26"/>
      </c>
      <c r="BV26" s="128">
        <f t="shared" si="27"/>
      </c>
      <c r="BW26" s="128">
        <f t="shared" si="28"/>
      </c>
      <c r="BX26" s="128">
        <f t="shared" si="29"/>
      </c>
      <c r="BY26" s="131">
        <f t="shared" si="30"/>
      </c>
      <c r="BZ26" s="128">
        <f t="shared" si="31"/>
      </c>
      <c r="CA26" s="128">
        <f t="shared" si="32"/>
      </c>
      <c r="CB26" s="128">
        <f t="shared" si="33"/>
      </c>
      <c r="CC26" s="133">
        <f t="shared" si="34"/>
      </c>
      <c r="CD26" s="147">
        <f t="shared" si="35"/>
      </c>
      <c r="CE26" s="128">
        <f t="shared" si="36"/>
      </c>
      <c r="CF26" s="128">
        <f t="shared" si="37"/>
        <v>0</v>
      </c>
      <c r="CG26" s="128">
        <f t="shared" si="38"/>
        <v>0</v>
      </c>
      <c r="CH26" s="128">
        <f t="shared" si="39"/>
        <v>0</v>
      </c>
      <c r="CI26" s="128">
        <f t="shared" si="40"/>
        <v>0</v>
      </c>
      <c r="CJ26" s="128">
        <f t="shared" si="52"/>
        <v>0</v>
      </c>
      <c r="CK26" s="128">
        <f t="shared" si="42"/>
        <v>0</v>
      </c>
      <c r="CL26" s="128">
        <f t="shared" si="42"/>
        <v>0</v>
      </c>
      <c r="CM26" s="128">
        <f t="shared" si="42"/>
        <v>0</v>
      </c>
      <c r="CN26" s="128">
        <f t="shared" si="42"/>
        <v>0</v>
      </c>
      <c r="CO26" s="128">
        <f t="shared" si="42"/>
        <v>0</v>
      </c>
      <c r="CP26" s="128">
        <f t="shared" si="42"/>
        <v>0</v>
      </c>
      <c r="CQ26" s="128">
        <f t="shared" si="53"/>
        <v>0</v>
      </c>
      <c r="CR26" s="128">
        <f t="shared" si="44"/>
        <v>0</v>
      </c>
      <c r="CS26" s="128">
        <f t="shared" si="44"/>
        <v>0</v>
      </c>
      <c r="CT26" s="128">
        <f t="shared" si="44"/>
        <v>0</v>
      </c>
      <c r="CU26" s="128">
        <f t="shared" si="44"/>
        <v>0</v>
      </c>
      <c r="CV26" s="128">
        <f t="shared" si="44"/>
        <v>0</v>
      </c>
      <c r="CW26" s="128">
        <f t="shared" si="44"/>
        <v>0</v>
      </c>
    </row>
    <row r="27" spans="1:101" s="5" customFormat="1" ht="11.25" customHeight="1">
      <c r="A27" s="15">
        <f>+alpha!D25</f>
        <v>15.57</v>
      </c>
      <c r="B27" s="97">
        <f>+alpha!E25</f>
        <v>13</v>
      </c>
      <c r="C27" s="97" t="str">
        <f>+alpha!F25</f>
        <v>33</v>
      </c>
      <c r="D27" s="98">
        <f>+alpha!G25</f>
        <v>38504</v>
      </c>
      <c r="E27" s="97">
        <f>+alpha!H25</f>
        <v>170</v>
      </c>
      <c r="F27" s="97" t="str">
        <f>+alpha!I25</f>
        <v>170117</v>
      </c>
      <c r="G27" s="97">
        <f>+alpha!J25</f>
        <v>2</v>
      </c>
      <c r="H27" s="10">
        <f>+alpha!K25</f>
        <v>68.94464944649447</v>
      </c>
      <c r="I27" s="15" t="str">
        <f>+alpha!L25</f>
        <v>CH</v>
      </c>
      <c r="J27" s="15" t="e">
        <f>+alpha!#REF!</f>
        <v>#REF!</v>
      </c>
      <c r="K27" s="15">
        <f>+alpha!M25</f>
        <v>15.57</v>
      </c>
      <c r="L27" s="97">
        <f>+alpha!N25</f>
        <v>14</v>
      </c>
      <c r="M27" s="97" t="str">
        <f>+alpha!O25</f>
        <v>00</v>
      </c>
      <c r="N27" s="98">
        <f>+alpha!P25</f>
        <v>45073</v>
      </c>
      <c r="O27" s="97">
        <f>+alpha!Q25</f>
        <v>170</v>
      </c>
      <c r="P27" s="97" t="str">
        <f>+alpha!R25</f>
        <v>170117114</v>
      </c>
      <c r="Q27" s="97">
        <f>+alpha!S25</f>
        <v>4</v>
      </c>
      <c r="R27" s="10">
        <f>+alpha!T25</f>
        <v>66.72857142857143</v>
      </c>
      <c r="S27" s="15" t="str">
        <f>+alpha!U25</f>
        <v>BP  </v>
      </c>
      <c r="T27" s="15" t="e">
        <f>+alpha!#REF!</f>
        <v>#REF!</v>
      </c>
      <c r="U27" s="11" t="s">
        <v>268</v>
      </c>
      <c r="V27" s="6" t="s">
        <v>253</v>
      </c>
      <c r="W27" s="15">
        <f>+alpha!D84</f>
        <v>15.57</v>
      </c>
      <c r="X27" s="97">
        <f>+alpha!E84</f>
        <v>15</v>
      </c>
      <c r="Y27" s="97" t="str">
        <f>+alpha!F84</f>
        <v>50</v>
      </c>
      <c r="Z27" s="98">
        <f>+alpha!G84</f>
        <v>37149</v>
      </c>
      <c r="AA27" s="97">
        <f>+alpha!H84</f>
        <v>170</v>
      </c>
      <c r="AB27" s="97" t="str">
        <f>+alpha!I84</f>
        <v>170509</v>
      </c>
      <c r="AC27" s="97">
        <f>+alpha!J84</f>
        <v>2</v>
      </c>
      <c r="AD27" s="10">
        <f>+alpha!K84</f>
        <v>59.002105263157894</v>
      </c>
      <c r="AE27" s="15" t="str">
        <f>+alpha!L84</f>
        <v>ASm</v>
      </c>
      <c r="AF27" s="15" t="e">
        <f>+alpha!#REF!</f>
        <v>#REF!</v>
      </c>
      <c r="AG27" s="15">
        <f>+alpha!M84</f>
        <v>15.41</v>
      </c>
      <c r="AH27" s="97">
        <f>+alpha!N84</f>
        <v>15</v>
      </c>
      <c r="AI27" s="97" t="str">
        <f>+alpha!O84</f>
        <v>57</v>
      </c>
      <c r="AJ27" s="98">
        <f>+alpha!P84</f>
        <v>40814</v>
      </c>
      <c r="AK27" s="97">
        <f>+alpha!Q84</f>
        <v>170</v>
      </c>
      <c r="AL27" s="97" t="str">
        <f>+alpha!R84</f>
        <v>170101</v>
      </c>
      <c r="AM27" s="97">
        <f>+alpha!S84</f>
        <v>3</v>
      </c>
      <c r="AN27" s="10">
        <f>+alpha!T84</f>
        <v>57.96865203761755</v>
      </c>
      <c r="AO27" s="15" t="str">
        <f>+alpha!U84</f>
        <v>LA</v>
      </c>
      <c r="AP27" s="98" t="e">
        <f>+alpha!#REF!</f>
        <v>#REF!</v>
      </c>
      <c r="AQ27" s="145">
        <f t="shared" si="4"/>
        <v>13</v>
      </c>
      <c r="AR27" s="128" t="str">
        <f t="shared" si="5"/>
        <v>33</v>
      </c>
      <c r="AS27" s="131">
        <f t="shared" si="6"/>
        <v>38504</v>
      </c>
      <c r="AT27" s="128">
        <f t="shared" si="7"/>
        <v>170</v>
      </c>
      <c r="AU27" s="128" t="str">
        <f t="shared" si="8"/>
        <v>170117</v>
      </c>
      <c r="AV27" s="128">
        <f t="shared" si="9"/>
        <v>2</v>
      </c>
      <c r="AW27" s="133">
        <f t="shared" si="10"/>
        <v>68.94464944649447</v>
      </c>
      <c r="AX27" s="128" t="str">
        <f t="shared" si="11"/>
        <v>CH</v>
      </c>
      <c r="AY27" s="128" t="e">
        <f t="shared" si="12"/>
        <v>#REF!</v>
      </c>
      <c r="AZ27" s="128">
        <f t="shared" si="13"/>
        <v>15.57</v>
      </c>
      <c r="BA27" s="145">
        <f t="shared" si="14"/>
        <v>14</v>
      </c>
      <c r="BB27" s="128" t="str">
        <f t="shared" si="15"/>
        <v>00</v>
      </c>
      <c r="BC27" s="131">
        <f t="shared" si="16"/>
        <v>45073</v>
      </c>
      <c r="BD27" s="128">
        <f t="shared" si="17"/>
        <v>170</v>
      </c>
      <c r="BE27" s="128" t="str">
        <f t="shared" si="18"/>
        <v>170117114</v>
      </c>
      <c r="BF27" s="128">
        <f t="shared" si="19"/>
        <v>4</v>
      </c>
      <c r="BG27" s="133">
        <f t="shared" si="20"/>
        <v>66.72857142857143</v>
      </c>
      <c r="BH27" s="147" t="str">
        <f t="shared" si="21"/>
        <v>BP  </v>
      </c>
      <c r="BI27" s="128" t="e">
        <f t="shared" si="22"/>
        <v>#REF!</v>
      </c>
      <c r="BJ27" s="129" t="str">
        <f t="shared" si="23"/>
        <v>Birmingham New St</v>
      </c>
      <c r="BK27" s="149" t="s">
        <v>253</v>
      </c>
      <c r="BL27" s="135">
        <f t="shared" si="54"/>
        <v>15.57</v>
      </c>
      <c r="BM27" s="128">
        <f t="shared" si="45"/>
        <v>15</v>
      </c>
      <c r="BN27" s="128" t="str">
        <f t="shared" si="46"/>
        <v>50</v>
      </c>
      <c r="BO27" s="131">
        <f t="shared" si="47"/>
        <v>37149</v>
      </c>
      <c r="BP27" s="128">
        <f t="shared" si="48"/>
        <v>170</v>
      </c>
      <c r="BQ27" s="128" t="str">
        <f t="shared" si="49"/>
        <v>170509</v>
      </c>
      <c r="BR27" s="128">
        <f t="shared" si="50"/>
        <v>2</v>
      </c>
      <c r="BS27" s="133">
        <f t="shared" si="51"/>
        <v>59.002105263157894</v>
      </c>
      <c r="BT27" s="147" t="str">
        <f t="shared" si="25"/>
        <v>ASm</v>
      </c>
      <c r="BU27" s="128" t="e">
        <f t="shared" si="26"/>
        <v>#REF!</v>
      </c>
      <c r="BV27" s="128">
        <f t="shared" si="27"/>
        <v>15.41</v>
      </c>
      <c r="BW27" s="128">
        <f t="shared" si="28"/>
        <v>15</v>
      </c>
      <c r="BX27" s="128" t="str">
        <f t="shared" si="29"/>
        <v>57</v>
      </c>
      <c r="BY27" s="131">
        <f t="shared" si="30"/>
        <v>40814</v>
      </c>
      <c r="BZ27" s="128">
        <f t="shared" si="31"/>
        <v>170</v>
      </c>
      <c r="CA27" s="128" t="str">
        <f t="shared" si="32"/>
        <v>170101</v>
      </c>
      <c r="CB27" s="128">
        <f t="shared" si="33"/>
        <v>3</v>
      </c>
      <c r="CC27" s="133">
        <f t="shared" si="34"/>
        <v>57.96865203761755</v>
      </c>
      <c r="CD27" s="147" t="str">
        <f t="shared" si="35"/>
        <v>LA</v>
      </c>
      <c r="CE27" s="128" t="e">
        <f t="shared" si="36"/>
        <v>#REF!</v>
      </c>
      <c r="CF27" s="128">
        <f t="shared" si="37"/>
        <v>0</v>
      </c>
      <c r="CG27" s="128">
        <f t="shared" si="38"/>
        <v>1</v>
      </c>
      <c r="CH27" s="128">
        <f t="shared" si="39"/>
        <v>0</v>
      </c>
      <c r="CI27" s="128">
        <f t="shared" si="40"/>
        <v>1</v>
      </c>
      <c r="CJ27" s="128">
        <f t="shared" si="52"/>
        <v>0</v>
      </c>
      <c r="CK27" s="128">
        <f t="shared" si="42"/>
        <v>0</v>
      </c>
      <c r="CL27" s="128">
        <f t="shared" si="42"/>
        <v>0</v>
      </c>
      <c r="CM27" s="128">
        <f t="shared" si="42"/>
        <v>1</v>
      </c>
      <c r="CN27" s="128">
        <f t="shared" si="42"/>
        <v>0</v>
      </c>
      <c r="CO27" s="128">
        <f t="shared" si="42"/>
        <v>0</v>
      </c>
      <c r="CP27" s="128">
        <f t="shared" si="42"/>
        <v>0</v>
      </c>
      <c r="CQ27" s="128">
        <f t="shared" si="53"/>
        <v>0</v>
      </c>
      <c r="CR27" s="128">
        <f t="shared" si="44"/>
        <v>0</v>
      </c>
      <c r="CS27" s="128">
        <f t="shared" si="44"/>
        <v>0</v>
      </c>
      <c r="CT27" s="128">
        <f t="shared" si="44"/>
        <v>0</v>
      </c>
      <c r="CU27" s="128">
        <f t="shared" si="44"/>
        <v>0</v>
      </c>
      <c r="CV27" s="128">
        <f t="shared" si="44"/>
        <v>0</v>
      </c>
      <c r="CW27" s="128">
        <f t="shared" si="44"/>
        <v>0</v>
      </c>
    </row>
    <row r="28" spans="1:101" s="5" customFormat="1" ht="11.25" customHeight="1">
      <c r="A28" s="15"/>
      <c r="B28" s="97"/>
      <c r="C28" s="97"/>
      <c r="D28" s="98"/>
      <c r="E28" s="97"/>
      <c r="F28" s="97"/>
      <c r="G28" s="97"/>
      <c r="H28" s="10"/>
      <c r="I28" s="15"/>
      <c r="J28" s="15"/>
      <c r="K28" s="15"/>
      <c r="L28" s="97"/>
      <c r="M28" s="97"/>
      <c r="N28" s="98"/>
      <c r="O28" s="97"/>
      <c r="P28" s="97"/>
      <c r="Q28" s="97"/>
      <c r="R28" s="10"/>
      <c r="S28" s="15"/>
      <c r="T28" s="15"/>
      <c r="U28" s="11" t="s">
        <v>695</v>
      </c>
      <c r="V28" s="6"/>
      <c r="W28" s="15"/>
      <c r="X28" s="97"/>
      <c r="Y28" s="97"/>
      <c r="Z28" s="98"/>
      <c r="AA28" s="97"/>
      <c r="AB28" s="97"/>
      <c r="AC28" s="97"/>
      <c r="AD28" s="10"/>
      <c r="AE28" s="15"/>
      <c r="AF28" s="15"/>
      <c r="AG28" s="15"/>
      <c r="AH28" s="97"/>
      <c r="AI28" s="97"/>
      <c r="AJ28" s="98"/>
      <c r="AK28" s="97"/>
      <c r="AL28" s="97"/>
      <c r="AM28" s="97"/>
      <c r="AN28" s="10"/>
      <c r="AO28" s="15"/>
      <c r="AP28" s="98"/>
      <c r="AQ28" s="145">
        <f t="shared" si="4"/>
      </c>
      <c r="AR28" s="128">
        <f t="shared" si="5"/>
      </c>
      <c r="AS28" s="131">
        <f t="shared" si="6"/>
      </c>
      <c r="AT28" s="128">
        <f t="shared" si="7"/>
      </c>
      <c r="AU28" s="128">
        <f t="shared" si="8"/>
      </c>
      <c r="AV28" s="128">
        <f t="shared" si="9"/>
      </c>
      <c r="AW28" s="133">
        <f t="shared" si="10"/>
      </c>
      <c r="AX28" s="128">
        <f t="shared" si="11"/>
      </c>
      <c r="AY28" s="128">
        <f t="shared" si="12"/>
      </c>
      <c r="AZ28" s="128">
        <f t="shared" si="13"/>
      </c>
      <c r="BA28" s="145">
        <f t="shared" si="14"/>
      </c>
      <c r="BB28" s="128">
        <f t="shared" si="15"/>
      </c>
      <c r="BC28" s="131">
        <f t="shared" si="16"/>
      </c>
      <c r="BD28" s="128">
        <f t="shared" si="17"/>
      </c>
      <c r="BE28" s="128">
        <f t="shared" si="18"/>
      </c>
      <c r="BF28" s="128">
        <f t="shared" si="19"/>
      </c>
      <c r="BG28" s="133">
        <f t="shared" si="20"/>
      </c>
      <c r="BH28" s="147">
        <f t="shared" si="21"/>
      </c>
      <c r="BI28" s="128">
        <f t="shared" si="22"/>
      </c>
      <c r="BJ28" s="129" t="str">
        <f aca="true" t="shared" si="55" ref="BJ28:BJ53">+U28</f>
        <v>BIRMINGHAM NEW ST</v>
      </c>
      <c r="BK28" s="149"/>
      <c r="BL28" s="135">
        <f t="shared" si="54"/>
      </c>
      <c r="BM28" s="128"/>
      <c r="BN28" s="128">
        <f t="shared" si="46"/>
      </c>
      <c r="BO28" s="131">
        <f t="shared" si="47"/>
      </c>
      <c r="BP28" s="128">
        <f t="shared" si="48"/>
      </c>
      <c r="BQ28" s="128">
        <f t="shared" si="49"/>
      </c>
      <c r="BR28" s="128">
        <f t="shared" si="50"/>
      </c>
      <c r="BS28" s="133">
        <f t="shared" si="51"/>
      </c>
      <c r="BT28" s="147">
        <f t="shared" si="25"/>
      </c>
      <c r="BU28" s="128">
        <f t="shared" si="26"/>
      </c>
      <c r="BV28" s="128">
        <f t="shared" si="27"/>
      </c>
      <c r="BW28" s="128">
        <f t="shared" si="28"/>
      </c>
      <c r="BX28" s="128">
        <f t="shared" si="29"/>
      </c>
      <c r="BY28" s="131">
        <f t="shared" si="30"/>
      </c>
      <c r="BZ28" s="128">
        <f t="shared" si="31"/>
      </c>
      <c r="CA28" s="128">
        <f t="shared" si="32"/>
      </c>
      <c r="CB28" s="128">
        <f t="shared" si="33"/>
      </c>
      <c r="CC28" s="133">
        <f t="shared" si="34"/>
      </c>
      <c r="CD28" s="147">
        <f t="shared" si="35"/>
      </c>
      <c r="CE28" s="128">
        <f t="shared" si="36"/>
      </c>
      <c r="CF28" s="128">
        <f t="shared" si="37"/>
        <v>0</v>
      </c>
      <c r="CG28" s="128">
        <f t="shared" si="38"/>
        <v>0</v>
      </c>
      <c r="CH28" s="128">
        <f t="shared" si="39"/>
        <v>0</v>
      </c>
      <c r="CI28" s="128">
        <f t="shared" si="40"/>
        <v>0</v>
      </c>
      <c r="CJ28" s="128">
        <f t="shared" si="52"/>
        <v>0</v>
      </c>
      <c r="CK28" s="128">
        <f t="shared" si="42"/>
        <v>0</v>
      </c>
      <c r="CL28" s="128">
        <f t="shared" si="42"/>
        <v>0</v>
      </c>
      <c r="CM28" s="128">
        <f t="shared" si="42"/>
        <v>0</v>
      </c>
      <c r="CN28" s="128">
        <f t="shared" si="42"/>
        <v>0</v>
      </c>
      <c r="CO28" s="128">
        <f t="shared" si="42"/>
        <v>0</v>
      </c>
      <c r="CP28" s="128">
        <f t="shared" si="42"/>
        <v>0</v>
      </c>
      <c r="CQ28" s="128">
        <f t="shared" si="53"/>
        <v>0</v>
      </c>
      <c r="CR28" s="128">
        <f t="shared" si="44"/>
        <v>0</v>
      </c>
      <c r="CS28" s="128">
        <f t="shared" si="44"/>
        <v>0</v>
      </c>
      <c r="CT28" s="128">
        <f t="shared" si="44"/>
        <v>0</v>
      </c>
      <c r="CU28" s="128">
        <f t="shared" si="44"/>
        <v>0</v>
      </c>
      <c r="CV28" s="128">
        <f t="shared" si="44"/>
        <v>0</v>
      </c>
      <c r="CW28" s="128">
        <f t="shared" si="44"/>
        <v>0</v>
      </c>
    </row>
    <row r="29" spans="1:101" s="5" customFormat="1" ht="11.25" customHeight="1">
      <c r="A29" s="15">
        <f>+alpha!D44</f>
        <v>45.49</v>
      </c>
      <c r="B29" s="97">
        <f>+alpha!E44</f>
        <v>35</v>
      </c>
      <c r="C29" s="97" t="str">
        <f>+alpha!F44</f>
        <v>42</v>
      </c>
      <c r="D29" s="98" t="str">
        <f>+alpha!G44</f>
        <v>16.07.06</v>
      </c>
      <c r="E29" s="97">
        <f>+alpha!H44</f>
        <v>220</v>
      </c>
      <c r="F29" s="97" t="str">
        <f>+alpha!I44</f>
        <v>220014</v>
      </c>
      <c r="G29" s="97">
        <f>+alpha!J44</f>
        <v>4</v>
      </c>
      <c r="H29" s="10">
        <f>+alpha!K44</f>
        <v>76.45378151260505</v>
      </c>
      <c r="I29" s="15" t="str">
        <f>+alpha!L44</f>
        <v>BM</v>
      </c>
      <c r="J29" s="15" t="e">
        <f>+alpha!#REF!</f>
        <v>#REF!</v>
      </c>
      <c r="K29" s="15">
        <f>+alpha!M44</f>
        <v>45.49</v>
      </c>
      <c r="L29" s="97">
        <f>+alpha!N44</f>
        <v>37</v>
      </c>
      <c r="M29" s="97" t="str">
        <f>+alpha!O44</f>
        <v>35</v>
      </c>
      <c r="N29" s="98">
        <f>+alpha!P44</f>
        <v>42619</v>
      </c>
      <c r="O29" s="97">
        <f>+alpha!Q44</f>
        <v>221</v>
      </c>
      <c r="P29" s="97" t="str">
        <f>+alpha!R44</f>
        <v>221134</v>
      </c>
      <c r="Q29" s="97">
        <f>+alpha!S44</f>
        <v>5</v>
      </c>
      <c r="R29" s="10">
        <f>+alpha!T44</f>
        <v>72.62261640798226</v>
      </c>
      <c r="S29" s="15" t="str">
        <f>+alpha!U44</f>
        <v>JR</v>
      </c>
      <c r="T29" s="15" t="e">
        <f>+alpha!#REF!</f>
        <v>#REF!</v>
      </c>
      <c r="U29" s="11" t="s">
        <v>269</v>
      </c>
      <c r="V29" s="6" t="s">
        <v>253</v>
      </c>
      <c r="W29" s="15">
        <f>+alpha!D18</f>
        <v>45.49</v>
      </c>
      <c r="X29" s="97">
        <f>+alpha!E18</f>
        <v>32</v>
      </c>
      <c r="Y29" s="97" t="str">
        <f>+alpha!F18</f>
        <v>53</v>
      </c>
      <c r="Z29" s="98">
        <f>+alpha!G18</f>
        <v>37990</v>
      </c>
      <c r="AA29" s="97">
        <f>+alpha!H18</f>
        <v>221</v>
      </c>
      <c r="AB29" s="97" t="str">
        <f>+alpha!I18</f>
        <v>221126</v>
      </c>
      <c r="AC29" s="97">
        <f>+alpha!J18</f>
        <v>5</v>
      </c>
      <c r="AD29" s="10">
        <f>+alpha!K18</f>
        <v>83.00253421186011</v>
      </c>
      <c r="AE29" s="15" t="str">
        <f>+alpha!L18</f>
        <v>CD</v>
      </c>
      <c r="AF29" s="15" t="e">
        <f>+alpha!#REF!</f>
        <v>#REF!</v>
      </c>
      <c r="AG29" s="15">
        <f>+alpha!M18</f>
        <v>45.49</v>
      </c>
      <c r="AH29" s="97">
        <f>+alpha!N18</f>
        <v>33</v>
      </c>
      <c r="AI29" s="97" t="str">
        <f>+alpha!O18</f>
        <v>50</v>
      </c>
      <c r="AJ29" s="98" t="str">
        <f>+alpha!P18</f>
        <v>xx-0x-ss</v>
      </c>
      <c r="AK29" s="97">
        <f>+alpha!Q18</f>
        <v>220</v>
      </c>
      <c r="AL29" s="97">
        <f>+alpha!R18</f>
        <v>0</v>
      </c>
      <c r="AM29" s="97">
        <f>+alpha!S18</f>
        <v>4</v>
      </c>
      <c r="AN29" s="10">
        <f>+alpha!T18</f>
        <v>80.671921182266</v>
      </c>
      <c r="AO29" s="15" t="str">
        <f>+alpha!U18</f>
        <v>JHe  </v>
      </c>
      <c r="AP29" s="98" t="e">
        <f>+alpha!#REF!</f>
        <v>#REF!</v>
      </c>
      <c r="AQ29" s="145">
        <f>IF($B29&gt;0,B29,"")</f>
        <v>35</v>
      </c>
      <c r="AR29" s="128" t="str">
        <f aca="true" t="shared" si="56" ref="AR29:AR53">IF($B29&gt;0,C29,"")</f>
        <v>42</v>
      </c>
      <c r="AS29" s="131" t="str">
        <f aca="true" t="shared" si="57" ref="AS29:AS53">IF($B29&gt;0,D29,"")</f>
        <v>16.07.06</v>
      </c>
      <c r="AT29" s="128">
        <f aca="true" t="shared" si="58" ref="AT29:AT53">IF($B29&gt;0,E29,"")</f>
        <v>220</v>
      </c>
      <c r="AU29" s="128" t="str">
        <f aca="true" t="shared" si="59" ref="AU29:AU53">IF($B29&gt;0,F29,"")</f>
        <v>220014</v>
      </c>
      <c r="AV29" s="128">
        <f aca="true" t="shared" si="60" ref="AV29:AV53">IF($B29&gt;0,G29,"")</f>
        <v>4</v>
      </c>
      <c r="AW29" s="133">
        <f aca="true" t="shared" si="61" ref="AW29:AW53">IF($B29&gt;0,H29,"")</f>
        <v>76.45378151260505</v>
      </c>
      <c r="AX29" s="128" t="str">
        <f aca="true" t="shared" si="62" ref="AX29:AX53">IF($B29&gt;0,I29,"")</f>
        <v>BM</v>
      </c>
      <c r="AY29" s="128" t="e">
        <f aca="true" t="shared" si="63" ref="AY29:AY53">IF($B29&gt;0,J29,"")</f>
        <v>#REF!</v>
      </c>
      <c r="AZ29" s="128">
        <f aca="true" t="shared" si="64" ref="AZ29:AZ53">IF($B29&gt;0,K29,"")</f>
        <v>45.49</v>
      </c>
      <c r="BA29" s="145">
        <f>IF($L29&gt;0,L29,"")</f>
        <v>37</v>
      </c>
      <c r="BB29" s="128" t="str">
        <f aca="true" t="shared" si="65" ref="BB29:BB53">IF($L29&gt;0,M29,"")</f>
        <v>35</v>
      </c>
      <c r="BC29" s="131">
        <f aca="true" t="shared" si="66" ref="BC29:BC53">IF($L29&gt;0,N29,"")</f>
        <v>42619</v>
      </c>
      <c r="BD29" s="128">
        <f aca="true" t="shared" si="67" ref="BD29:BD53">IF($L29&gt;0,O29,"")</f>
        <v>221</v>
      </c>
      <c r="BE29" s="128" t="str">
        <f aca="true" t="shared" si="68" ref="BE29:BE53">IF($L29&gt;0,P29,"")</f>
        <v>221134</v>
      </c>
      <c r="BF29" s="128">
        <f aca="true" t="shared" si="69" ref="BF29:BF53">IF($L29&gt;0,Q29,"")</f>
        <v>5</v>
      </c>
      <c r="BG29" s="133">
        <f aca="true" t="shared" si="70" ref="BG29:BG53">IF($L29&gt;0,R29,"")</f>
        <v>72.62261640798226</v>
      </c>
      <c r="BH29" s="147" t="str">
        <f aca="true" t="shared" si="71" ref="BH29:BH53">IF($L29&gt;0,S29,"")</f>
        <v>JR</v>
      </c>
      <c r="BI29" s="128" t="e">
        <f aca="true" t="shared" si="72" ref="BI29:BI53">IF($L29&gt;0,T29,"")</f>
        <v>#REF!</v>
      </c>
      <c r="BJ29" s="129" t="str">
        <f t="shared" si="55"/>
        <v>Cheltenham Spa</v>
      </c>
      <c r="BK29" s="149" t="s">
        <v>253</v>
      </c>
      <c r="BL29" s="135">
        <f t="shared" si="54"/>
        <v>45.49</v>
      </c>
      <c r="BM29" s="128">
        <f aca="true" t="shared" si="73" ref="BM29:BM53">IF($X29&gt;0,X29,"")</f>
        <v>32</v>
      </c>
      <c r="BN29" s="128" t="str">
        <f aca="true" t="shared" si="74" ref="BN29:BN53">IF($X29&gt;0,Y29,"")</f>
        <v>53</v>
      </c>
      <c r="BO29" s="131">
        <f aca="true" t="shared" si="75" ref="BO29:BO53">IF($X29&gt;0,Z29,"")</f>
        <v>37990</v>
      </c>
      <c r="BP29" s="128">
        <f aca="true" t="shared" si="76" ref="BP29:BP53">IF($X29&gt;0,AA29,"")</f>
        <v>221</v>
      </c>
      <c r="BQ29" s="128" t="str">
        <f>IF($X29&gt;0,AB29,"")</f>
        <v>221126</v>
      </c>
      <c r="BR29" s="128">
        <f aca="true" t="shared" si="77" ref="BR29:BR53">IF($X29&gt;0,AC29,"")</f>
        <v>5</v>
      </c>
      <c r="BS29" s="133">
        <f aca="true" t="shared" si="78" ref="BS29:BS53">IF($X29&gt;0,AD29,"")</f>
        <v>83.00253421186011</v>
      </c>
      <c r="BT29" s="147" t="str">
        <f aca="true" t="shared" si="79" ref="BT29:BT53">IF($X29&gt;0,AE29,"")</f>
        <v>CD</v>
      </c>
      <c r="BU29" s="128" t="e">
        <f aca="true" t="shared" si="80" ref="BU29:BU53">IF($X29&gt;0,AF29,"")</f>
        <v>#REF!</v>
      </c>
      <c r="BV29" s="128">
        <f aca="true" t="shared" si="81" ref="BV29:BV53">IF($X29&gt;0,AG29,"")</f>
        <v>45.49</v>
      </c>
      <c r="BW29" s="128">
        <f aca="true" t="shared" si="82" ref="BW29:BW35">IF($AH29&gt;0,AH29,"")</f>
        <v>33</v>
      </c>
      <c r="BX29" s="128" t="str">
        <f aca="true" t="shared" si="83" ref="BX29:BX53">IF($AH29&gt;0,AI29,"")</f>
        <v>50</v>
      </c>
      <c r="BY29" s="131" t="str">
        <f aca="true" t="shared" si="84" ref="BY29:BY53">IF($AH29&gt;0,AJ29,"")</f>
        <v>xx-0x-ss</v>
      </c>
      <c r="BZ29" s="128">
        <f aca="true" t="shared" si="85" ref="BZ29:BZ53">IF($AH29&gt;0,AK29,"")</f>
        <v>220</v>
      </c>
      <c r="CA29" s="128">
        <f aca="true" t="shared" si="86" ref="CA29:CA53">IF($AH29&gt;0,AL29,"")</f>
        <v>0</v>
      </c>
      <c r="CB29" s="128">
        <f aca="true" t="shared" si="87" ref="CB29:CB53">IF($AH29&gt;0,AM29,"")</f>
        <v>4</v>
      </c>
      <c r="CC29" s="133">
        <f aca="true" t="shared" si="88" ref="CC29:CC53">IF($AH29&gt;0,AN29,"")</f>
        <v>80.671921182266</v>
      </c>
      <c r="CD29" s="147" t="str">
        <f aca="true" t="shared" si="89" ref="CD29:CD53">IF($AH29&gt;0,AO29,"")</f>
        <v>JHe  </v>
      </c>
      <c r="CE29" s="128" t="e">
        <f aca="true" t="shared" si="90" ref="CE29:CE53">IF($AH29&gt;0,AP29,"")</f>
        <v>#REF!</v>
      </c>
      <c r="CF29" s="128">
        <f t="shared" si="37"/>
        <v>0</v>
      </c>
      <c r="CG29" s="128">
        <f t="shared" si="38"/>
        <v>1</v>
      </c>
      <c r="CH29" s="128">
        <f t="shared" si="39"/>
        <v>0</v>
      </c>
      <c r="CI29" s="128">
        <f t="shared" si="40"/>
        <v>1</v>
      </c>
      <c r="CJ29" s="128">
        <f t="shared" si="52"/>
        <v>0</v>
      </c>
      <c r="CK29" s="128">
        <f t="shared" si="42"/>
        <v>0</v>
      </c>
      <c r="CL29" s="128">
        <f t="shared" si="42"/>
        <v>0</v>
      </c>
      <c r="CM29" s="128">
        <f t="shared" si="42"/>
        <v>0</v>
      </c>
      <c r="CN29" s="128">
        <f t="shared" si="42"/>
        <v>0</v>
      </c>
      <c r="CO29" s="128">
        <f t="shared" si="42"/>
        <v>0</v>
      </c>
      <c r="CP29" s="128">
        <f t="shared" si="42"/>
        <v>0</v>
      </c>
      <c r="CQ29" s="128">
        <f t="shared" si="53"/>
        <v>0</v>
      </c>
      <c r="CR29" s="128">
        <f t="shared" si="44"/>
        <v>0</v>
      </c>
      <c r="CS29" s="128">
        <f t="shared" si="44"/>
        <v>0</v>
      </c>
      <c r="CT29" s="128">
        <f t="shared" si="44"/>
        <v>0</v>
      </c>
      <c r="CU29" s="128">
        <f t="shared" si="44"/>
        <v>0</v>
      </c>
      <c r="CV29" s="128">
        <f t="shared" si="44"/>
        <v>0</v>
      </c>
      <c r="CW29" s="128">
        <f t="shared" si="44"/>
        <v>0</v>
      </c>
    </row>
    <row r="30" spans="1:101" s="5" customFormat="1" ht="11.25" customHeight="1">
      <c r="A30" s="15">
        <f>+alpha!D45</f>
        <v>45.49</v>
      </c>
      <c r="B30" s="97">
        <f>+alpha!E45</f>
        <v>34</v>
      </c>
      <c r="C30" s="97" t="str">
        <f>+alpha!F45</f>
        <v>38</v>
      </c>
      <c r="D30" s="98">
        <f>+alpha!G45</f>
        <v>32424</v>
      </c>
      <c r="E30" s="97" t="str">
        <f>+alpha!H45</f>
        <v>hst</v>
      </c>
      <c r="F30" s="97" t="str">
        <f>+alpha!I45</f>
        <v>hst</v>
      </c>
      <c r="G30" s="97">
        <f>+alpha!J45</f>
        <v>0</v>
      </c>
      <c r="H30" s="10">
        <f>+alpha!K45</f>
        <v>78.80846968238691</v>
      </c>
      <c r="I30" s="15" t="str">
        <f>+alpha!L45</f>
        <v>MB</v>
      </c>
      <c r="J30" s="15" t="e">
        <f>+alpha!#REF!</f>
        <v>#REF!</v>
      </c>
      <c r="K30" s="15">
        <f>+alpha!M45</f>
        <v>45.49</v>
      </c>
      <c r="L30" s="97">
        <f>+alpha!N45</f>
        <v>36</v>
      </c>
      <c r="M30" s="97" t="str">
        <f>+alpha!O45</f>
        <v>31</v>
      </c>
      <c r="N30" s="98">
        <f>+alpha!P45</f>
        <v>42903</v>
      </c>
      <c r="O30" s="97" t="str">
        <f>+alpha!Q45</f>
        <v>hst</v>
      </c>
      <c r="P30" s="97" t="str">
        <f>+alpha!R45</f>
        <v>43321/384</v>
      </c>
      <c r="Q30" s="97">
        <f>+alpha!S45</f>
        <v>9</v>
      </c>
      <c r="R30" s="10">
        <f>+alpha!T45</f>
        <v>74.74395253308991</v>
      </c>
      <c r="S30" s="15" t="str">
        <f>+alpha!U45</f>
        <v>GW </v>
      </c>
      <c r="T30" s="15" t="e">
        <f>+alpha!#REF!</f>
        <v>#REF!</v>
      </c>
      <c r="U30" s="11" t="s">
        <v>269</v>
      </c>
      <c r="V30" s="6" t="s">
        <v>57</v>
      </c>
      <c r="W30" s="15">
        <f>+alpha!D19</f>
        <v>45.49</v>
      </c>
      <c r="X30" s="97">
        <f>+alpha!E19</f>
        <v>32</v>
      </c>
      <c r="Y30" s="97" t="str">
        <f>+alpha!F19</f>
        <v>55</v>
      </c>
      <c r="Z30" s="98">
        <f>+alpha!G19</f>
        <v>31957</v>
      </c>
      <c r="AA30" s="97" t="str">
        <f>+alpha!H19</f>
        <v>hst</v>
      </c>
      <c r="AB30" s="97" t="str">
        <f>+alpha!I19</f>
        <v>hst</v>
      </c>
      <c r="AC30" s="97">
        <f>+alpha!J19</f>
        <v>0</v>
      </c>
      <c r="AD30" s="10">
        <f>+alpha!K19</f>
        <v>82.91848101265823</v>
      </c>
      <c r="AE30" s="15" t="str">
        <f>+alpha!L19</f>
        <v>MW</v>
      </c>
      <c r="AF30" s="15" t="e">
        <f>+alpha!#REF!</f>
        <v>#REF!</v>
      </c>
      <c r="AG30" s="15">
        <f>+alpha!M19</f>
        <v>45.49</v>
      </c>
      <c r="AH30" s="97">
        <f>+alpha!N19</f>
        <v>35</v>
      </c>
      <c r="AI30" s="97" t="str">
        <f>+alpha!O19</f>
        <v>24</v>
      </c>
      <c r="AJ30" s="98">
        <f>+alpha!P19</f>
        <v>40725</v>
      </c>
      <c r="AK30" s="97" t="str">
        <f>+alpha!Q19</f>
        <v>hst</v>
      </c>
      <c r="AL30" s="97" t="str">
        <f>+alpha!R19</f>
        <v>43303/207</v>
      </c>
      <c r="AM30" s="97">
        <f>+alpha!S19</f>
        <v>9</v>
      </c>
      <c r="AN30" s="10">
        <f>+alpha!T19</f>
        <v>77.10169491525424</v>
      </c>
      <c r="AO30" s="15" t="str">
        <f>+alpha!U19</f>
        <v>MW</v>
      </c>
      <c r="AP30" s="98" t="e">
        <f>+alpha!#REF!</f>
        <v>#REF!</v>
      </c>
      <c r="AQ30" s="145">
        <f>IF($B30&gt;0,B30,"")</f>
        <v>34</v>
      </c>
      <c r="AR30" s="128" t="str">
        <f t="shared" si="56"/>
        <v>38</v>
      </c>
      <c r="AS30" s="131">
        <f t="shared" si="57"/>
        <v>32424</v>
      </c>
      <c r="AT30" s="128" t="str">
        <f t="shared" si="58"/>
        <v>hst</v>
      </c>
      <c r="AU30" s="128" t="str">
        <f t="shared" si="59"/>
        <v>hst</v>
      </c>
      <c r="AV30" s="128">
        <f t="shared" si="60"/>
        <v>0</v>
      </c>
      <c r="AW30" s="133">
        <f t="shared" si="61"/>
        <v>78.80846968238691</v>
      </c>
      <c r="AX30" s="128" t="str">
        <f t="shared" si="62"/>
        <v>MB</v>
      </c>
      <c r="AY30" s="128" t="e">
        <f t="shared" si="63"/>
        <v>#REF!</v>
      </c>
      <c r="AZ30" s="128">
        <f t="shared" si="64"/>
        <v>45.49</v>
      </c>
      <c r="BA30" s="145">
        <f>IF($L30&gt;0,L30,"")</f>
        <v>36</v>
      </c>
      <c r="BB30" s="128" t="str">
        <f t="shared" si="65"/>
        <v>31</v>
      </c>
      <c r="BC30" s="131">
        <f t="shared" si="66"/>
        <v>42903</v>
      </c>
      <c r="BD30" s="128" t="str">
        <f t="shared" si="67"/>
        <v>hst</v>
      </c>
      <c r="BE30" s="128" t="str">
        <f t="shared" si="68"/>
        <v>43321/384</v>
      </c>
      <c r="BF30" s="128">
        <f t="shared" si="69"/>
        <v>9</v>
      </c>
      <c r="BG30" s="133">
        <f t="shared" si="70"/>
        <v>74.74395253308991</v>
      </c>
      <c r="BH30" s="147" t="str">
        <f t="shared" si="71"/>
        <v>GW </v>
      </c>
      <c r="BI30" s="128" t="e">
        <f t="shared" si="72"/>
        <v>#REF!</v>
      </c>
      <c r="BJ30" s="129" t="str">
        <f t="shared" si="55"/>
        <v>Cheltenham Spa</v>
      </c>
      <c r="BK30" s="149" t="s">
        <v>57</v>
      </c>
      <c r="BL30" s="135">
        <f t="shared" si="54"/>
      </c>
      <c r="BM30" s="128">
        <f t="shared" si="73"/>
        <v>32</v>
      </c>
      <c r="BN30" s="128" t="str">
        <f t="shared" si="74"/>
        <v>55</v>
      </c>
      <c r="BO30" s="131">
        <f t="shared" si="75"/>
        <v>31957</v>
      </c>
      <c r="BP30" s="128" t="str">
        <f t="shared" si="76"/>
        <v>hst</v>
      </c>
      <c r="BQ30" s="128" t="str">
        <f>IF($X30&gt;0,AB30,"")</f>
        <v>hst</v>
      </c>
      <c r="BR30" s="128">
        <f t="shared" si="77"/>
        <v>0</v>
      </c>
      <c r="BS30" s="133">
        <f t="shared" si="78"/>
        <v>82.91848101265823</v>
      </c>
      <c r="BT30" s="147" t="str">
        <f t="shared" si="79"/>
        <v>MW</v>
      </c>
      <c r="BU30" s="128" t="e">
        <f t="shared" si="80"/>
        <v>#REF!</v>
      </c>
      <c r="BV30" s="128">
        <f t="shared" si="81"/>
        <v>45.49</v>
      </c>
      <c r="BW30" s="128">
        <f t="shared" si="82"/>
        <v>35</v>
      </c>
      <c r="BX30" s="128" t="str">
        <f t="shared" si="83"/>
        <v>24</v>
      </c>
      <c r="BY30" s="131">
        <f t="shared" si="84"/>
        <v>40725</v>
      </c>
      <c r="BZ30" s="128" t="str">
        <f t="shared" si="85"/>
        <v>hst</v>
      </c>
      <c r="CA30" s="128" t="str">
        <f t="shared" si="86"/>
        <v>43303/207</v>
      </c>
      <c r="CB30" s="128">
        <f t="shared" si="87"/>
        <v>9</v>
      </c>
      <c r="CC30" s="133">
        <f t="shared" si="88"/>
        <v>77.10169491525424</v>
      </c>
      <c r="CD30" s="147" t="str">
        <f t="shared" si="89"/>
        <v>MW</v>
      </c>
      <c r="CE30" s="128" t="e">
        <f t="shared" si="90"/>
        <v>#REF!</v>
      </c>
      <c r="CF30" s="128">
        <f t="shared" si="37"/>
        <v>0</v>
      </c>
      <c r="CG30" s="128">
        <f t="shared" si="38"/>
        <v>1</v>
      </c>
      <c r="CH30" s="128">
        <f t="shared" si="39"/>
        <v>0</v>
      </c>
      <c r="CI30" s="128">
        <f t="shared" si="40"/>
        <v>1</v>
      </c>
      <c r="CJ30" s="128">
        <f t="shared" si="52"/>
        <v>0</v>
      </c>
      <c r="CK30" s="128">
        <f t="shared" si="42"/>
        <v>0</v>
      </c>
      <c r="CL30" s="128">
        <f t="shared" si="42"/>
        <v>0</v>
      </c>
      <c r="CM30" s="128">
        <f t="shared" si="42"/>
        <v>1</v>
      </c>
      <c r="CN30" s="128">
        <f t="shared" si="42"/>
        <v>0</v>
      </c>
      <c r="CO30" s="128">
        <f t="shared" si="42"/>
        <v>0</v>
      </c>
      <c r="CP30" s="128">
        <f t="shared" si="42"/>
        <v>0</v>
      </c>
      <c r="CQ30" s="128">
        <f t="shared" si="53"/>
        <v>0</v>
      </c>
      <c r="CR30" s="128">
        <f t="shared" si="44"/>
        <v>0</v>
      </c>
      <c r="CS30" s="128">
        <f t="shared" si="44"/>
        <v>0</v>
      </c>
      <c r="CT30" s="128">
        <f t="shared" si="44"/>
        <v>0</v>
      </c>
      <c r="CU30" s="128">
        <f t="shared" si="44"/>
        <v>0</v>
      </c>
      <c r="CV30" s="128">
        <f t="shared" si="44"/>
        <v>0</v>
      </c>
      <c r="CW30" s="128">
        <f t="shared" si="44"/>
        <v>0</v>
      </c>
    </row>
    <row r="31" spans="1:101" s="5" customFormat="1" ht="11.25" customHeight="1">
      <c r="A31" s="15"/>
      <c r="B31" s="97"/>
      <c r="C31" s="97"/>
      <c r="D31" s="98"/>
      <c r="E31" s="97"/>
      <c r="F31" s="97"/>
      <c r="G31" s="97"/>
      <c r="H31" s="10"/>
      <c r="I31" s="15"/>
      <c r="J31" s="15"/>
      <c r="K31" s="15"/>
      <c r="L31" s="97"/>
      <c r="M31" s="97"/>
      <c r="N31" s="98"/>
      <c r="O31" s="97"/>
      <c r="P31" s="97"/>
      <c r="Q31" s="97"/>
      <c r="R31" s="10"/>
      <c r="S31" s="15"/>
      <c r="T31" s="15"/>
      <c r="U31" s="129" t="s">
        <v>746</v>
      </c>
      <c r="V31" s="6"/>
      <c r="W31" s="15"/>
      <c r="X31" s="97"/>
      <c r="Y31" s="97"/>
      <c r="Z31" s="98"/>
      <c r="AA31" s="97"/>
      <c r="AB31" s="97"/>
      <c r="AC31" s="97"/>
      <c r="AD31" s="10"/>
      <c r="AE31" s="15"/>
      <c r="AF31" s="15"/>
      <c r="AG31" s="15"/>
      <c r="AH31" s="97"/>
      <c r="AI31" s="97"/>
      <c r="AJ31" s="98"/>
      <c r="AK31" s="97"/>
      <c r="AL31" s="97"/>
      <c r="AM31" s="97"/>
      <c r="AN31" s="10"/>
      <c r="AO31" s="15"/>
      <c r="AP31" s="98"/>
      <c r="AQ31" s="145"/>
      <c r="AR31" s="128"/>
      <c r="AS31" s="131"/>
      <c r="AT31" s="128"/>
      <c r="AU31" s="128"/>
      <c r="AV31" s="128"/>
      <c r="AW31" s="133"/>
      <c r="AX31" s="128"/>
      <c r="AY31" s="128"/>
      <c r="AZ31" s="128"/>
      <c r="BA31" s="145"/>
      <c r="BB31" s="128"/>
      <c r="BC31" s="131"/>
      <c r="BD31" s="128"/>
      <c r="BE31" s="128"/>
      <c r="BF31" s="128"/>
      <c r="BG31" s="133"/>
      <c r="BH31" s="147"/>
      <c r="BI31" s="128"/>
      <c r="BJ31" s="129" t="s">
        <v>746</v>
      </c>
      <c r="BK31" s="149"/>
      <c r="BL31" s="135"/>
      <c r="BM31" s="128"/>
      <c r="BN31" s="128"/>
      <c r="BO31" s="131"/>
      <c r="BP31" s="128"/>
      <c r="BQ31" s="128"/>
      <c r="BR31" s="128"/>
      <c r="BS31" s="133"/>
      <c r="BT31" s="147"/>
      <c r="BU31" s="128"/>
      <c r="BV31" s="128"/>
      <c r="BW31" s="128">
        <f t="shared" si="82"/>
      </c>
      <c r="BX31" s="128">
        <f aca="true" t="shared" si="91" ref="BX31:CD35">IF($AH31&gt;0,AI31,"")</f>
      </c>
      <c r="BY31" s="131">
        <f t="shared" si="91"/>
      </c>
      <c r="BZ31" s="128">
        <f t="shared" si="91"/>
      </c>
      <c r="CA31" s="128">
        <f t="shared" si="91"/>
      </c>
      <c r="CB31" s="128">
        <f t="shared" si="91"/>
      </c>
      <c r="CC31" s="133">
        <f t="shared" si="91"/>
      </c>
      <c r="CD31" s="147">
        <f t="shared" si="91"/>
      </c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</row>
    <row r="32" spans="1:102" s="5" customFormat="1" ht="11.25" customHeight="1">
      <c r="A32" s="15">
        <f>+alpha!D89</f>
        <v>24.21</v>
      </c>
      <c r="B32" s="15">
        <f>+alpha!E89</f>
        <v>0</v>
      </c>
      <c r="C32" s="15">
        <f>+alpha!F89</f>
        <v>0</v>
      </c>
      <c r="D32" s="15">
        <f>+alpha!G89</f>
        <v>0</v>
      </c>
      <c r="E32" s="15">
        <f>+alpha!H89</f>
        <v>0</v>
      </c>
      <c r="F32" s="15">
        <f>+alpha!I89</f>
        <v>0</v>
      </c>
      <c r="G32" s="15">
        <f>+alpha!J89</f>
        <v>0</v>
      </c>
      <c r="H32" s="15">
        <f>+alpha!K89</f>
      </c>
      <c r="I32" s="15">
        <f>+alpha!L89</f>
        <v>0</v>
      </c>
      <c r="J32" s="15"/>
      <c r="K32" s="56">
        <f>+alpha!M89</f>
        <v>24.21</v>
      </c>
      <c r="L32" s="56">
        <f>+alpha!N89</f>
        <v>21</v>
      </c>
      <c r="M32" s="56" t="str">
        <f>+alpha!O89</f>
        <v>25</v>
      </c>
      <c r="N32" s="56">
        <f>+alpha!P89</f>
        <v>45094</v>
      </c>
      <c r="O32" s="56" t="str">
        <f>+alpha!Q89</f>
        <v>dmu</v>
      </c>
      <c r="P32" s="56" t="str">
        <f>+alpha!R89</f>
        <v>170621</v>
      </c>
      <c r="Q32" s="56">
        <f>+alpha!S89</f>
        <v>3</v>
      </c>
      <c r="R32" s="56">
        <f>+alpha!T89</f>
        <v>67.82568093385214</v>
      </c>
      <c r="S32" s="56" t="str">
        <f>+alpha!U89</f>
        <v>FC </v>
      </c>
      <c r="T32" s="56">
        <f>+alpha!V89</f>
        <v>0</v>
      </c>
      <c r="U32" s="129" t="s">
        <v>762</v>
      </c>
      <c r="V32" s="6" t="s">
        <v>253</v>
      </c>
      <c r="W32" s="15">
        <f>+alpha!D81</f>
        <v>24.21</v>
      </c>
      <c r="X32" s="15">
        <f>+alpha!E81</f>
        <v>0</v>
      </c>
      <c r="Y32" s="15">
        <f>+alpha!F81</f>
        <v>0</v>
      </c>
      <c r="Z32" s="15">
        <f>+alpha!G81</f>
        <v>0</v>
      </c>
      <c r="AA32" s="15">
        <f>+alpha!H81</f>
        <v>0</v>
      </c>
      <c r="AB32" s="15">
        <f>+alpha!I81</f>
        <v>0</v>
      </c>
      <c r="AC32" s="15">
        <f>+alpha!J81</f>
        <v>0</v>
      </c>
      <c r="AD32" s="15">
        <f>+alpha!K81</f>
        <v>0</v>
      </c>
      <c r="AE32" s="15">
        <f>+alpha!L81</f>
        <v>0</v>
      </c>
      <c r="AG32" s="15">
        <f>+alpha!M81</f>
        <v>24.21</v>
      </c>
      <c r="AH32" s="15">
        <f>+alpha!N81</f>
        <v>19</v>
      </c>
      <c r="AI32" s="15" t="str">
        <f>+alpha!O81</f>
        <v>45</v>
      </c>
      <c r="AJ32" s="15" t="str">
        <f>+alpha!P81</f>
        <v>11.03.24</v>
      </c>
      <c r="AK32" s="15">
        <f>+alpha!Q81</f>
        <v>170</v>
      </c>
      <c r="AL32" s="15" t="str">
        <f>+alpha!R81</f>
        <v>170398</v>
      </c>
      <c r="AM32" s="15">
        <f>+alpha!S81</f>
        <v>3</v>
      </c>
      <c r="AN32" s="15">
        <f>+alpha!T81</f>
        <v>73.5493670886076</v>
      </c>
      <c r="AO32" s="15" t="s">
        <v>780</v>
      </c>
      <c r="AP32" s="15">
        <f>+alpha!W81</f>
        <v>0</v>
      </c>
      <c r="AQ32" s="145">
        <f aca="true" t="shared" si="92" ref="AQ32:AZ32">IF($B32&gt;0,B32,"")</f>
      </c>
      <c r="AR32" s="128">
        <f t="shared" si="92"/>
      </c>
      <c r="AS32" s="131">
        <f t="shared" si="92"/>
      </c>
      <c r="AT32" s="128">
        <f t="shared" si="92"/>
      </c>
      <c r="AU32" s="128">
        <f t="shared" si="92"/>
      </c>
      <c r="AV32" s="128">
        <f t="shared" si="92"/>
      </c>
      <c r="AW32" s="133">
        <f t="shared" si="92"/>
      </c>
      <c r="AX32" s="128">
        <f t="shared" si="92"/>
      </c>
      <c r="AY32" s="128">
        <f t="shared" si="92"/>
      </c>
      <c r="AZ32" s="128">
        <f t="shared" si="92"/>
      </c>
      <c r="BA32" s="145">
        <f aca="true" t="shared" si="93" ref="BA32:BH32">IF($L32&gt;0,L32,"")</f>
        <v>21</v>
      </c>
      <c r="BB32" s="128" t="str">
        <f t="shared" si="93"/>
        <v>25</v>
      </c>
      <c r="BC32" s="131">
        <f t="shared" si="93"/>
        <v>45094</v>
      </c>
      <c r="BD32" s="128" t="str">
        <f t="shared" si="93"/>
        <v>dmu</v>
      </c>
      <c r="BE32" s="128" t="str">
        <f t="shared" si="93"/>
        <v>170621</v>
      </c>
      <c r="BF32" s="128">
        <f t="shared" si="93"/>
        <v>3</v>
      </c>
      <c r="BG32" s="133">
        <f t="shared" si="93"/>
        <v>67.82568093385214</v>
      </c>
      <c r="BH32" s="147" t="str">
        <f t="shared" si="93"/>
        <v>FC </v>
      </c>
      <c r="BI32" s="128"/>
      <c r="BJ32" s="129" t="s">
        <v>762</v>
      </c>
      <c r="BK32" s="149" t="s">
        <v>253</v>
      </c>
      <c r="BL32" s="135">
        <v>24.25</v>
      </c>
      <c r="BM32" s="128">
        <f aca="true" t="shared" si="94" ref="BM32:BV32">IF($X32&gt;0,X32,"")</f>
      </c>
      <c r="BN32" s="128">
        <f t="shared" si="94"/>
      </c>
      <c r="BO32" s="131">
        <f t="shared" si="94"/>
      </c>
      <c r="BP32" s="128">
        <f t="shared" si="94"/>
      </c>
      <c r="BQ32" s="128">
        <f t="shared" si="94"/>
      </c>
      <c r="BR32" s="128">
        <f t="shared" si="94"/>
      </c>
      <c r="BS32" s="133">
        <f t="shared" si="94"/>
      </c>
      <c r="BT32" s="147">
        <f t="shared" si="94"/>
      </c>
      <c r="BU32" s="128">
        <f t="shared" si="94"/>
      </c>
      <c r="BV32" s="128">
        <f t="shared" si="94"/>
      </c>
      <c r="BW32" s="128">
        <f t="shared" si="82"/>
        <v>19</v>
      </c>
      <c r="BX32" s="128" t="str">
        <f t="shared" si="91"/>
        <v>45</v>
      </c>
      <c r="BY32" s="131" t="str">
        <f t="shared" si="91"/>
        <v>11.03.24</v>
      </c>
      <c r="BZ32" s="128">
        <f t="shared" si="91"/>
        <v>170</v>
      </c>
      <c r="CA32" s="128" t="str">
        <f t="shared" si="91"/>
        <v>170398</v>
      </c>
      <c r="CB32" s="128">
        <f t="shared" si="91"/>
        <v>3</v>
      </c>
      <c r="CC32" s="133">
        <f t="shared" si="91"/>
        <v>73.5493670886076</v>
      </c>
      <c r="CD32" s="147" t="str">
        <f t="shared" si="91"/>
        <v>Dad</v>
      </c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60"/>
    </row>
    <row r="33" spans="1:102" s="5" customFormat="1" ht="11.2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5" t="s">
        <v>761</v>
      </c>
      <c r="V33" s="6"/>
      <c r="W33" s="15"/>
      <c r="X33" s="97"/>
      <c r="Y33" s="97"/>
      <c r="Z33" s="98"/>
      <c r="AA33" s="97"/>
      <c r="AB33" s="97"/>
      <c r="AC33" s="97"/>
      <c r="AD33" s="10"/>
      <c r="AE33" s="15"/>
      <c r="AF33" s="15"/>
      <c r="AG33" s="15"/>
      <c r="AH33" s="97"/>
      <c r="AI33" s="97"/>
      <c r="AJ33" s="98"/>
      <c r="AK33" s="97"/>
      <c r="AL33" s="97"/>
      <c r="AM33" s="97"/>
      <c r="AN33" s="10"/>
      <c r="AO33" s="15"/>
      <c r="AP33" s="98"/>
      <c r="AQ33" s="145"/>
      <c r="AR33" s="128"/>
      <c r="AS33" s="131"/>
      <c r="AT33" s="128"/>
      <c r="AU33" s="128"/>
      <c r="AV33" s="128"/>
      <c r="AW33" s="133"/>
      <c r="AX33" s="128"/>
      <c r="AY33" s="128"/>
      <c r="AZ33" s="128"/>
      <c r="BA33" s="145"/>
      <c r="BB33" s="128"/>
      <c r="BC33" s="131"/>
      <c r="BD33" s="128"/>
      <c r="BE33" s="128"/>
      <c r="BF33" s="128"/>
      <c r="BG33" s="133"/>
      <c r="BH33" s="147"/>
      <c r="BI33" s="128"/>
      <c r="BJ33" s="129" t="s">
        <v>761</v>
      </c>
      <c r="BK33" s="149"/>
      <c r="BL33" s="135"/>
      <c r="BM33" s="128"/>
      <c r="BN33" s="128"/>
      <c r="BO33" s="131"/>
      <c r="BP33" s="128"/>
      <c r="BQ33" s="128"/>
      <c r="BR33" s="128"/>
      <c r="BS33" s="133"/>
      <c r="BT33" s="147"/>
      <c r="BU33" s="128"/>
      <c r="BV33" s="128"/>
      <c r="BW33" s="128">
        <f t="shared" si="82"/>
      </c>
      <c r="BX33" s="128">
        <f t="shared" si="91"/>
      </c>
      <c r="BY33" s="131">
        <f t="shared" si="91"/>
      </c>
      <c r="BZ33" s="128">
        <f t="shared" si="91"/>
      </c>
      <c r="CA33" s="128">
        <f t="shared" si="91"/>
      </c>
      <c r="CB33" s="128">
        <f t="shared" si="91"/>
      </c>
      <c r="CC33" s="133">
        <f t="shared" si="91"/>
      </c>
      <c r="CD33" s="147">
        <f t="shared" si="91"/>
      </c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60"/>
    </row>
    <row r="34" spans="1:102" s="5" customFormat="1" ht="11.2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V34" s="6"/>
      <c r="W34" s="15"/>
      <c r="X34" s="97"/>
      <c r="Y34" s="97"/>
      <c r="Z34" s="98"/>
      <c r="AA34" s="97"/>
      <c r="AB34" s="97"/>
      <c r="AC34" s="97"/>
      <c r="AD34" s="10"/>
      <c r="AE34" s="15"/>
      <c r="AF34" s="15"/>
      <c r="AG34" s="15"/>
      <c r="AH34" s="97"/>
      <c r="AI34" s="97"/>
      <c r="AJ34" s="98"/>
      <c r="AK34" s="97"/>
      <c r="AL34" s="97"/>
      <c r="AM34" s="97"/>
      <c r="AN34" s="10"/>
      <c r="AO34" s="15"/>
      <c r="AP34" s="98"/>
      <c r="AQ34" s="145"/>
      <c r="AR34" s="128"/>
      <c r="AS34" s="131"/>
      <c r="AT34" s="128"/>
      <c r="AU34" s="128"/>
      <c r="AV34" s="128"/>
      <c r="AW34" s="133"/>
      <c r="AX34" s="128"/>
      <c r="AY34" s="128"/>
      <c r="AZ34" s="128"/>
      <c r="BA34" s="145">
        <f>+alpha!N11</f>
        <v>9</v>
      </c>
      <c r="BB34" s="145" t="str">
        <f>+alpha!O11</f>
        <v>50</v>
      </c>
      <c r="BC34" s="194">
        <f>+alpha!P11</f>
        <v>44497</v>
      </c>
      <c r="BD34" s="145">
        <f>+alpha!Q11</f>
        <v>170</v>
      </c>
      <c r="BE34" s="145" t="str">
        <f>+alpha!R11</f>
        <v>170618</v>
      </c>
      <c r="BF34" s="145">
        <f>+alpha!S11</f>
        <v>3</v>
      </c>
      <c r="BG34" s="195">
        <f>+alpha!T11</f>
        <v>68.94915254237289</v>
      </c>
      <c r="BH34" s="145" t="str">
        <f>+alpha!U11</f>
        <v>JR   </v>
      </c>
      <c r="BI34" s="128"/>
      <c r="BJ34" s="129" t="s">
        <v>689</v>
      </c>
      <c r="BK34" s="149"/>
      <c r="BL34" s="135"/>
      <c r="BM34" s="128"/>
      <c r="BN34" s="128"/>
      <c r="BO34" s="131"/>
      <c r="BP34" s="128"/>
      <c r="BQ34" s="128"/>
      <c r="BR34" s="128"/>
      <c r="BS34" s="133"/>
      <c r="BT34" s="147"/>
      <c r="BU34" s="128"/>
      <c r="BV34" s="128"/>
      <c r="BW34" s="128">
        <f t="shared" si="82"/>
      </c>
      <c r="BX34" s="128">
        <f t="shared" si="91"/>
      </c>
      <c r="BY34" s="131">
        <f t="shared" si="91"/>
      </c>
      <c r="BZ34" s="128">
        <f t="shared" si="91"/>
      </c>
      <c r="CA34" s="128">
        <f t="shared" si="91"/>
      </c>
      <c r="CB34" s="128">
        <f t="shared" si="91"/>
      </c>
      <c r="CC34" s="133">
        <f t="shared" si="91"/>
      </c>
      <c r="CD34" s="147">
        <f t="shared" si="91"/>
      </c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60"/>
    </row>
    <row r="35" spans="1:102" s="5" customFormat="1" ht="11.25" customHeight="1">
      <c r="A35" s="15">
        <f>+alpha!D50</f>
        <v>18.57</v>
      </c>
      <c r="B35" s="15">
        <f>+alpha!E50</f>
        <v>0</v>
      </c>
      <c r="C35" s="15">
        <f>+alpha!F50</f>
        <v>0</v>
      </c>
      <c r="D35" s="15">
        <f>+alpha!G50</f>
        <v>0</v>
      </c>
      <c r="E35" s="15">
        <f>+alpha!H50</f>
        <v>0</v>
      </c>
      <c r="F35" s="15">
        <f>+alpha!I50</f>
        <v>0</v>
      </c>
      <c r="G35" s="15">
        <f>+alpha!J50</f>
        <v>0</v>
      </c>
      <c r="H35" s="15">
        <f>+alpha!K50</f>
        <v>0</v>
      </c>
      <c r="I35" s="15">
        <f>+alpha!L50</f>
        <v>0</v>
      </c>
      <c r="J35" s="15">
        <f>+alpha!M50</f>
        <v>18.57</v>
      </c>
      <c r="K35" s="15">
        <f>+alpha!M50</f>
        <v>18.57</v>
      </c>
      <c r="L35" s="15">
        <f>+alpha!N50</f>
        <v>16</v>
      </c>
      <c r="M35" s="15" t="str">
        <f>+alpha!O50</f>
        <v>27</v>
      </c>
      <c r="N35" s="15">
        <f>+alpha!P50</f>
        <v>45094</v>
      </c>
      <c r="O35" s="15" t="str">
        <f>+alpha!Q50</f>
        <v>dmu</v>
      </c>
      <c r="P35" s="15" t="str">
        <f>+alpha!R50</f>
        <v>170621</v>
      </c>
      <c r="Q35" s="15">
        <f>+alpha!S50</f>
        <v>3</v>
      </c>
      <c r="R35" s="15">
        <f>+alpha!T50</f>
        <v>67.73252279635258</v>
      </c>
      <c r="S35" s="15" t="str">
        <f>+alpha!U50</f>
        <v>FC </v>
      </c>
      <c r="T35" s="15">
        <f>+alpha!V50</f>
        <v>0</v>
      </c>
      <c r="U35" s="5" t="s">
        <v>269</v>
      </c>
      <c r="V35" s="6" t="s">
        <v>253</v>
      </c>
      <c r="W35" s="15">
        <f>+alpha!D88</f>
        <v>18.57</v>
      </c>
      <c r="X35" s="15">
        <f>+alpha!E88</f>
        <v>0</v>
      </c>
      <c r="Y35" s="15">
        <f>+alpha!F88</f>
        <v>0</v>
      </c>
      <c r="Z35" s="15">
        <f>+alpha!G88</f>
        <v>0</v>
      </c>
      <c r="AA35" s="15">
        <f>+alpha!H88</f>
        <v>0</v>
      </c>
      <c r="AB35" s="15">
        <f>+alpha!I88</f>
        <v>0</v>
      </c>
      <c r="AC35" s="15">
        <f>+alpha!J88</f>
        <v>0</v>
      </c>
      <c r="AD35" s="15">
        <f>+alpha!K88</f>
      </c>
      <c r="AE35" s="15"/>
      <c r="AF35" s="15"/>
      <c r="AG35" s="66">
        <f>+alpha!M88</f>
        <v>18.57</v>
      </c>
      <c r="AH35" s="66">
        <f>+alpha!N88</f>
        <v>13</v>
      </c>
      <c r="AI35" s="66" t="str">
        <f>+alpha!O88</f>
        <v>46</v>
      </c>
      <c r="AJ35" s="66">
        <f>+alpha!P88</f>
        <v>44355</v>
      </c>
      <c r="AK35" s="66" t="str">
        <f>+alpha!Q88</f>
        <v>dmu</v>
      </c>
      <c r="AL35" s="66" t="str">
        <f>+alpha!R88</f>
        <v>170104</v>
      </c>
      <c r="AM35" s="66">
        <f>+alpha!S88</f>
        <v>3</v>
      </c>
      <c r="AN35" s="66">
        <f>+alpha!T88</f>
        <v>80.93462469733656</v>
      </c>
      <c r="AO35" s="66" t="s">
        <v>780</v>
      </c>
      <c r="AP35" s="98"/>
      <c r="AQ35" s="145">
        <f aca="true" t="shared" si="95" ref="AQ35:AZ35">IF($B35&gt;0,B35,"")</f>
      </c>
      <c r="AR35" s="128">
        <f t="shared" si="95"/>
      </c>
      <c r="AS35" s="131">
        <f t="shared" si="95"/>
      </c>
      <c r="AT35" s="128">
        <f t="shared" si="95"/>
      </c>
      <c r="AU35" s="128">
        <f t="shared" si="95"/>
      </c>
      <c r="AV35" s="128">
        <f t="shared" si="95"/>
      </c>
      <c r="AW35" s="133">
        <f t="shared" si="95"/>
      </c>
      <c r="AX35" s="128">
        <f t="shared" si="95"/>
      </c>
      <c r="AY35" s="128">
        <f t="shared" si="95"/>
      </c>
      <c r="AZ35" s="128">
        <f t="shared" si="95"/>
      </c>
      <c r="BA35" s="145">
        <f aca="true" t="shared" si="96" ref="BA35:BH35">IF($L35&gt;0,L35,"")</f>
        <v>16</v>
      </c>
      <c r="BB35" s="128" t="str">
        <f t="shared" si="96"/>
        <v>27</v>
      </c>
      <c r="BC35" s="131">
        <f t="shared" si="96"/>
        <v>45094</v>
      </c>
      <c r="BD35" s="128" t="str">
        <f t="shared" si="96"/>
        <v>dmu</v>
      </c>
      <c r="BE35" s="128" t="str">
        <f t="shared" si="96"/>
        <v>170621</v>
      </c>
      <c r="BF35" s="128">
        <f t="shared" si="96"/>
        <v>3</v>
      </c>
      <c r="BG35" s="133">
        <f t="shared" si="96"/>
        <v>67.73252279635258</v>
      </c>
      <c r="BH35" s="147" t="str">
        <f t="shared" si="96"/>
        <v>FC </v>
      </c>
      <c r="BI35" s="128"/>
      <c r="BJ35" s="129" t="s">
        <v>269</v>
      </c>
      <c r="BK35" s="149" t="s">
        <v>253</v>
      </c>
      <c r="BL35" s="135">
        <v>18.57</v>
      </c>
      <c r="BM35" s="128">
        <f aca="true" t="shared" si="97" ref="BM35:BV35">IF($X35&gt;0,X35,"")</f>
      </c>
      <c r="BN35" s="128">
        <f t="shared" si="97"/>
      </c>
      <c r="BO35" s="131">
        <f t="shared" si="97"/>
      </c>
      <c r="BP35" s="128">
        <f t="shared" si="97"/>
      </c>
      <c r="BQ35" s="128">
        <f t="shared" si="97"/>
      </c>
      <c r="BR35" s="128">
        <f t="shared" si="97"/>
      </c>
      <c r="BS35" s="133">
        <f t="shared" si="97"/>
      </c>
      <c r="BT35" s="147">
        <f t="shared" si="97"/>
      </c>
      <c r="BU35" s="128">
        <f t="shared" si="97"/>
      </c>
      <c r="BV35" s="128">
        <f t="shared" si="97"/>
      </c>
      <c r="BW35" s="128">
        <f t="shared" si="82"/>
        <v>13</v>
      </c>
      <c r="BX35" s="128" t="str">
        <f t="shared" si="91"/>
        <v>46</v>
      </c>
      <c r="BY35" s="131">
        <f t="shared" si="91"/>
        <v>44355</v>
      </c>
      <c r="BZ35" s="128" t="str">
        <f t="shared" si="91"/>
        <v>dmu</v>
      </c>
      <c r="CA35" s="128" t="str">
        <f t="shared" si="91"/>
        <v>170104</v>
      </c>
      <c r="CB35" s="128">
        <f t="shared" si="91"/>
        <v>3</v>
      </c>
      <c r="CC35" s="133">
        <f t="shared" si="91"/>
        <v>80.93462469733656</v>
      </c>
      <c r="CD35" s="147" t="str">
        <f t="shared" si="91"/>
        <v>Dad</v>
      </c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60"/>
    </row>
    <row r="36" spans="1:101" s="5" customFormat="1" ht="11.2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29" t="s">
        <v>696</v>
      </c>
      <c r="V36" s="6" t="s">
        <v>253</v>
      </c>
      <c r="W36" s="15"/>
      <c r="X36" s="97"/>
      <c r="Y36" s="97"/>
      <c r="Z36" s="98"/>
      <c r="AA36" s="97"/>
      <c r="AB36" s="97"/>
      <c r="AC36" s="97"/>
      <c r="AD36" s="10"/>
      <c r="AE36" s="15"/>
      <c r="AF36" s="15"/>
      <c r="AG36" s="15"/>
      <c r="AH36" s="97"/>
      <c r="AI36" s="97"/>
      <c r="AJ36" s="98"/>
      <c r="AK36" s="97"/>
      <c r="AL36" s="97"/>
      <c r="AM36" s="97"/>
      <c r="AN36" s="10"/>
      <c r="AO36" s="15"/>
      <c r="AP36" s="98"/>
      <c r="AQ36" s="145"/>
      <c r="AR36" s="128"/>
      <c r="AS36" s="131"/>
      <c r="AT36" s="128"/>
      <c r="AU36" s="128"/>
      <c r="AV36" s="128"/>
      <c r="AW36" s="133"/>
      <c r="AX36" s="128"/>
      <c r="AY36" s="128"/>
      <c r="AZ36" s="128"/>
      <c r="BA36" s="145"/>
      <c r="BB36" s="128"/>
      <c r="BC36" s="131"/>
      <c r="BD36" s="128"/>
      <c r="BE36" s="128"/>
      <c r="BF36" s="128"/>
      <c r="BG36" s="133"/>
      <c r="BH36" s="147"/>
      <c r="BI36" s="128"/>
      <c r="BJ36" s="129" t="s">
        <v>696</v>
      </c>
      <c r="BK36" s="149"/>
      <c r="BL36" s="135"/>
      <c r="BM36" s="128"/>
      <c r="BN36" s="128"/>
      <c r="BO36" s="131"/>
      <c r="BP36" s="128"/>
      <c r="BQ36" s="128"/>
      <c r="BR36" s="128"/>
      <c r="BS36" s="133"/>
      <c r="BT36" s="147"/>
      <c r="BU36" s="128"/>
      <c r="BV36" s="128"/>
      <c r="BW36" s="128"/>
      <c r="BX36" s="128"/>
      <c r="BY36" s="131"/>
      <c r="BZ36" s="128"/>
      <c r="CA36" s="128"/>
      <c r="CB36" s="128"/>
      <c r="CC36" s="133"/>
      <c r="CD36" s="147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</row>
    <row r="37" spans="1:101" s="5" customFormat="1" ht="11.25" customHeight="1">
      <c r="A37" s="15">
        <f>+alpha!D12</f>
        <v>14.72</v>
      </c>
      <c r="B37" s="97">
        <f>+alpha!E12</f>
        <v>13</v>
      </c>
      <c r="C37" s="97" t="str">
        <f>+alpha!F12</f>
        <v>57</v>
      </c>
      <c r="D37" s="98">
        <f>+alpha!G12</f>
        <v>36887</v>
      </c>
      <c r="E37" s="97">
        <f>+alpha!H12</f>
        <v>170</v>
      </c>
      <c r="F37" s="97" t="str">
        <f>+alpha!I12</f>
        <v>170520</v>
      </c>
      <c r="G37" s="97">
        <f>+alpha!J12</f>
        <v>2</v>
      </c>
      <c r="H37" s="10">
        <f>+alpha!K12</f>
        <v>63.31182795698925</v>
      </c>
      <c r="I37" s="15" t="str">
        <f>+alpha!L12</f>
        <v>MT</v>
      </c>
      <c r="J37" s="15" t="e">
        <f>+alpha!#REF!</f>
        <v>#REF!</v>
      </c>
      <c r="K37" s="15">
        <f>+alpha!M12</f>
        <v>14.72</v>
      </c>
      <c r="L37" s="97">
        <f>+alpha!N12</f>
        <v>15</v>
      </c>
      <c r="M37" s="97" t="str">
        <f>+alpha!O12</f>
        <v>36</v>
      </c>
      <c r="N37" s="98" t="str">
        <f>+alpha!P12</f>
        <v>26.10.23</v>
      </c>
      <c r="O37" s="97">
        <f>+alpha!Q12</f>
        <v>158</v>
      </c>
      <c r="P37" s="97" t="str">
        <f>+alpha!R12</f>
        <v>158748</v>
      </c>
      <c r="Q37" s="97">
        <f>+alpha!S12</f>
        <v>2</v>
      </c>
      <c r="R37" s="10">
        <f>+alpha!T12</f>
        <v>56.61538461538461</v>
      </c>
      <c r="S37" s="15" t="str">
        <f>+alpha!U12</f>
        <v>JR   </v>
      </c>
      <c r="T37" s="15" t="e">
        <f>+alpha!#REF!</f>
        <v>#REF!</v>
      </c>
      <c r="U37" s="11" t="s">
        <v>689</v>
      </c>
      <c r="V37" s="6" t="s">
        <v>253</v>
      </c>
      <c r="W37" s="15">
        <f>+alpha!D86</f>
        <v>14.72</v>
      </c>
      <c r="X37" s="97">
        <f>+alpha!E86</f>
        <v>14</v>
      </c>
      <c r="Y37" s="97" t="str">
        <f>+alpha!F86</f>
        <v>10</v>
      </c>
      <c r="Z37" s="98">
        <f>+alpha!G86</f>
        <v>36638</v>
      </c>
      <c r="AA37" s="97">
        <f>+alpha!H86</f>
        <v>158</v>
      </c>
      <c r="AB37" s="97" t="str">
        <f>+alpha!I86</f>
        <v>158848</v>
      </c>
      <c r="AC37" s="97">
        <f>+alpha!J86</f>
        <v>2</v>
      </c>
      <c r="AD37" s="10">
        <f>+alpha!K86</f>
        <v>62.343529411764706</v>
      </c>
      <c r="AE37" s="15" t="str">
        <f>+alpha!L86</f>
        <v>KB</v>
      </c>
      <c r="AF37" s="15" t="e">
        <f>+alpha!#REF!</f>
        <v>#REF!</v>
      </c>
      <c r="AG37" s="15">
        <f>+alpha!M86</f>
        <v>14.72</v>
      </c>
      <c r="AH37" s="97">
        <f>+alpha!N86</f>
        <v>15</v>
      </c>
      <c r="AI37" s="97" t="str">
        <f>+alpha!O86</f>
        <v>42</v>
      </c>
      <c r="AJ37" s="98" t="str">
        <f>+alpha!P86</f>
        <v>29.02.24</v>
      </c>
      <c r="AK37" s="97">
        <f>+alpha!Q86</f>
        <v>165</v>
      </c>
      <c r="AL37" s="97" t="str">
        <f>+alpha!R86</f>
        <v>165129</v>
      </c>
      <c r="AM37" s="97">
        <f>+alpha!S86</f>
        <v>2</v>
      </c>
      <c r="AN37" s="10">
        <f>+alpha!T86</f>
        <v>56.254777070063696</v>
      </c>
      <c r="AO37" s="15" t="str">
        <f>+alpha!U86</f>
        <v>JR   #</v>
      </c>
      <c r="AP37" s="98" t="e">
        <f>+alpha!#REF!</f>
        <v>#REF!</v>
      </c>
      <c r="AQ37" s="145">
        <f aca="true" t="shared" si="98" ref="AQ37:AQ53">IF($B37&gt;0,B37,"")</f>
        <v>13</v>
      </c>
      <c r="AR37" s="128" t="str">
        <f t="shared" si="56"/>
        <v>57</v>
      </c>
      <c r="AS37" s="131">
        <f t="shared" si="57"/>
        <v>36887</v>
      </c>
      <c r="AT37" s="128">
        <f t="shared" si="58"/>
        <v>170</v>
      </c>
      <c r="AU37" s="128" t="str">
        <f t="shared" si="59"/>
        <v>170520</v>
      </c>
      <c r="AV37" s="128">
        <f t="shared" si="60"/>
        <v>2</v>
      </c>
      <c r="AW37" s="133">
        <f t="shared" si="61"/>
        <v>63.31182795698925</v>
      </c>
      <c r="AX37" s="128" t="str">
        <f t="shared" si="62"/>
        <v>MT</v>
      </c>
      <c r="AY37" s="128" t="e">
        <f t="shared" si="63"/>
        <v>#REF!</v>
      </c>
      <c r="AZ37" s="128">
        <f t="shared" si="64"/>
        <v>14.72</v>
      </c>
      <c r="BA37" s="145">
        <f aca="true" t="shared" si="99" ref="BA37:BA53">IF($L37&gt;0,L37,"")</f>
        <v>15</v>
      </c>
      <c r="BB37" s="128" t="str">
        <f t="shared" si="65"/>
        <v>36</v>
      </c>
      <c r="BC37" s="131" t="str">
        <f t="shared" si="66"/>
        <v>26.10.23</v>
      </c>
      <c r="BD37" s="128">
        <f t="shared" si="67"/>
        <v>158</v>
      </c>
      <c r="BE37" s="128" t="str">
        <f t="shared" si="68"/>
        <v>158748</v>
      </c>
      <c r="BF37" s="128">
        <f t="shared" si="69"/>
        <v>2</v>
      </c>
      <c r="BG37" s="133">
        <f t="shared" si="70"/>
        <v>56.61538461538461</v>
      </c>
      <c r="BH37" s="147" t="str">
        <f t="shared" si="71"/>
        <v>JR   </v>
      </c>
      <c r="BI37" s="128" t="e">
        <f t="shared" si="72"/>
        <v>#REF!</v>
      </c>
      <c r="BJ37" s="129" t="str">
        <f t="shared" si="55"/>
        <v>Ashchurch</v>
      </c>
      <c r="BK37" s="149" t="s">
        <v>253</v>
      </c>
      <c r="BL37" s="135">
        <f t="shared" si="54"/>
        <v>14.72</v>
      </c>
      <c r="BM37" s="128">
        <f t="shared" si="73"/>
        <v>14</v>
      </c>
      <c r="BN37" s="128" t="str">
        <f t="shared" si="74"/>
        <v>10</v>
      </c>
      <c r="BO37" s="131">
        <f t="shared" si="75"/>
        <v>36638</v>
      </c>
      <c r="BP37" s="128">
        <f t="shared" si="76"/>
        <v>158</v>
      </c>
      <c r="BQ37" s="128" t="str">
        <f aca="true" t="shared" si="100" ref="BQ37:BQ53">IF($X37&gt;0,AB37,"")</f>
        <v>158848</v>
      </c>
      <c r="BR37" s="128">
        <f t="shared" si="77"/>
        <v>2</v>
      </c>
      <c r="BS37" s="133">
        <f t="shared" si="78"/>
        <v>62.343529411764706</v>
      </c>
      <c r="BT37" s="147" t="str">
        <f t="shared" si="79"/>
        <v>KB</v>
      </c>
      <c r="BU37" s="128" t="e">
        <f t="shared" si="80"/>
        <v>#REF!</v>
      </c>
      <c r="BV37" s="128">
        <f t="shared" si="81"/>
        <v>14.72</v>
      </c>
      <c r="BW37" s="128">
        <f aca="true" t="shared" si="101" ref="BW37:BW53">IF($AH37&gt;0,AH37,"")</f>
        <v>15</v>
      </c>
      <c r="BX37" s="128" t="str">
        <f t="shared" si="83"/>
        <v>42</v>
      </c>
      <c r="BY37" s="131" t="str">
        <f t="shared" si="84"/>
        <v>29.02.24</v>
      </c>
      <c r="BZ37" s="128">
        <f t="shared" si="85"/>
        <v>165</v>
      </c>
      <c r="CA37" s="128" t="str">
        <f t="shared" si="86"/>
        <v>165129</v>
      </c>
      <c r="CB37" s="128">
        <f t="shared" si="87"/>
        <v>2</v>
      </c>
      <c r="CC37" s="133">
        <f t="shared" si="88"/>
        <v>56.254777070063696</v>
      </c>
      <c r="CD37" s="147" t="str">
        <f t="shared" si="89"/>
        <v>JR   #</v>
      </c>
      <c r="CE37" s="128" t="e">
        <f t="shared" si="90"/>
        <v>#REF!</v>
      </c>
      <c r="CF37" s="128">
        <f t="shared" si="37"/>
        <v>0</v>
      </c>
      <c r="CG37" s="128">
        <f t="shared" si="38"/>
        <v>1</v>
      </c>
      <c r="CH37" s="128">
        <f t="shared" si="39"/>
        <v>0</v>
      </c>
      <c r="CI37" s="128">
        <f t="shared" si="40"/>
        <v>1</v>
      </c>
      <c r="CJ37" s="128">
        <f t="shared" si="52"/>
        <v>0</v>
      </c>
      <c r="CK37" s="128">
        <f t="shared" si="42"/>
        <v>0</v>
      </c>
      <c r="CL37" s="128">
        <f t="shared" si="42"/>
        <v>0</v>
      </c>
      <c r="CM37" s="128">
        <f t="shared" si="42"/>
        <v>0</v>
      </c>
      <c r="CN37" s="128">
        <f t="shared" si="42"/>
        <v>0</v>
      </c>
      <c r="CO37" s="128">
        <f t="shared" si="42"/>
        <v>0</v>
      </c>
      <c r="CP37" s="128">
        <f t="shared" si="42"/>
        <v>0</v>
      </c>
      <c r="CQ37" s="128">
        <f t="shared" si="53"/>
        <v>0</v>
      </c>
      <c r="CR37" s="128">
        <f t="shared" si="44"/>
        <v>0</v>
      </c>
      <c r="CS37" s="128">
        <f t="shared" si="44"/>
        <v>0</v>
      </c>
      <c r="CT37" s="128">
        <f t="shared" si="44"/>
        <v>0</v>
      </c>
      <c r="CU37" s="128">
        <f t="shared" si="44"/>
        <v>0</v>
      </c>
      <c r="CV37" s="128">
        <f t="shared" si="44"/>
        <v>0</v>
      </c>
      <c r="CW37" s="128">
        <f t="shared" si="44"/>
        <v>0</v>
      </c>
    </row>
    <row r="38" spans="1:101" s="5" customFormat="1" ht="11.25" customHeight="1">
      <c r="A38" s="15">
        <f>+alpha!D13</f>
        <v>14.72</v>
      </c>
      <c r="B38" s="97">
        <f>+alpha!E13</f>
        <v>0</v>
      </c>
      <c r="C38" s="97">
        <f>+alpha!F13</f>
        <v>0</v>
      </c>
      <c r="D38" s="98">
        <f>+alpha!G13</f>
        <v>0</v>
      </c>
      <c r="E38" s="97">
        <f>+alpha!H13</f>
        <v>0</v>
      </c>
      <c r="F38" s="97">
        <f>+alpha!I13</f>
        <v>0</v>
      </c>
      <c r="G38" s="97">
        <f>+alpha!J13</f>
        <v>0</v>
      </c>
      <c r="H38" s="10">
        <f>+alpha!K13</f>
      </c>
      <c r="I38" s="15">
        <f>+alpha!L13</f>
        <v>0</v>
      </c>
      <c r="J38" s="15" t="e">
        <f>+alpha!#REF!</f>
        <v>#REF!</v>
      </c>
      <c r="K38" s="15">
        <f>+alpha!M13</f>
        <v>14.72</v>
      </c>
      <c r="L38" s="97">
        <f>+alpha!N13</f>
        <v>0</v>
      </c>
      <c r="M38" s="97">
        <f>+alpha!O13</f>
        <v>0</v>
      </c>
      <c r="N38" s="98">
        <f>+alpha!P13</f>
        <v>0</v>
      </c>
      <c r="O38" s="97">
        <f>+alpha!Q13</f>
        <v>0</v>
      </c>
      <c r="P38" s="97">
        <f>+alpha!R13</f>
        <v>0</v>
      </c>
      <c r="Q38" s="97">
        <f>+alpha!S13</f>
        <v>0</v>
      </c>
      <c r="R38" s="10">
        <f>+alpha!T13</f>
      </c>
      <c r="S38" s="15">
        <f>+alpha!U13</f>
        <v>0</v>
      </c>
      <c r="T38" s="15" t="e">
        <f>+alpha!#REF!</f>
        <v>#REF!</v>
      </c>
      <c r="U38" s="11" t="s">
        <v>689</v>
      </c>
      <c r="V38" s="6" t="s">
        <v>57</v>
      </c>
      <c r="W38" s="15">
        <f>+alpha!D87</f>
        <v>14.72</v>
      </c>
      <c r="X38" s="97">
        <f>+alpha!E87</f>
        <v>0</v>
      </c>
      <c r="Y38" s="97">
        <f>+alpha!F87</f>
        <v>0</v>
      </c>
      <c r="Z38" s="98">
        <f>+alpha!G87</f>
        <v>0</v>
      </c>
      <c r="AA38" s="97">
        <f>+alpha!H87</f>
        <v>0</v>
      </c>
      <c r="AB38" s="97">
        <f>+alpha!I87</f>
        <v>0</v>
      </c>
      <c r="AC38" s="97">
        <f>+alpha!J87</f>
        <v>0</v>
      </c>
      <c r="AD38" s="10">
        <f>+alpha!K87</f>
      </c>
      <c r="AE38" s="15">
        <f>+alpha!L87</f>
        <v>0</v>
      </c>
      <c r="AF38" s="15" t="e">
        <f>+alpha!#REF!</f>
        <v>#REF!</v>
      </c>
      <c r="AG38" s="15">
        <f>+alpha!M87</f>
        <v>14.72</v>
      </c>
      <c r="AH38" s="97">
        <f>+alpha!N87</f>
        <v>0</v>
      </c>
      <c r="AI38" s="97">
        <f>+alpha!O87</f>
        <v>0</v>
      </c>
      <c r="AJ38" s="98">
        <f>+alpha!P87</f>
        <v>0</v>
      </c>
      <c r="AK38" s="97">
        <f>+alpha!Q87</f>
        <v>0</v>
      </c>
      <c r="AL38" s="97">
        <f>+alpha!R87</f>
        <v>0</v>
      </c>
      <c r="AM38" s="97">
        <f>+alpha!S87</f>
        <v>0</v>
      </c>
      <c r="AN38" s="10">
        <f>+alpha!T87</f>
        <v>0</v>
      </c>
      <c r="AO38" s="15">
        <f>+alpha!U87</f>
        <v>0</v>
      </c>
      <c r="AP38" s="98" t="e">
        <f>+alpha!#REF!</f>
        <v>#REF!</v>
      </c>
      <c r="AQ38" s="145">
        <f t="shared" si="98"/>
      </c>
      <c r="AR38" s="128">
        <f t="shared" si="56"/>
      </c>
      <c r="AS38" s="131">
        <f t="shared" si="57"/>
      </c>
      <c r="AT38" s="128">
        <f t="shared" si="58"/>
      </c>
      <c r="AU38" s="128">
        <f t="shared" si="59"/>
      </c>
      <c r="AV38" s="128">
        <f t="shared" si="60"/>
      </c>
      <c r="AW38" s="133">
        <f t="shared" si="61"/>
      </c>
      <c r="AX38" s="128">
        <f t="shared" si="62"/>
      </c>
      <c r="AY38" s="128">
        <f t="shared" si="63"/>
      </c>
      <c r="AZ38" s="128">
        <f t="shared" si="64"/>
      </c>
      <c r="BA38" s="145">
        <f t="shared" si="99"/>
      </c>
      <c r="BB38" s="128">
        <f t="shared" si="65"/>
      </c>
      <c r="BC38" s="131">
        <f t="shared" si="66"/>
      </c>
      <c r="BD38" s="128">
        <f t="shared" si="67"/>
      </c>
      <c r="BE38" s="128">
        <f t="shared" si="68"/>
      </c>
      <c r="BF38" s="128">
        <f t="shared" si="69"/>
      </c>
      <c r="BG38" s="133">
        <f t="shared" si="70"/>
      </c>
      <c r="BH38" s="147">
        <f t="shared" si="71"/>
      </c>
      <c r="BI38" s="128">
        <f t="shared" si="72"/>
      </c>
      <c r="BJ38" s="129" t="str">
        <f t="shared" si="55"/>
        <v>Ashchurch</v>
      </c>
      <c r="BK38" s="149" t="s">
        <v>57</v>
      </c>
      <c r="BL38" s="135">
        <f t="shared" si="54"/>
      </c>
      <c r="BM38" s="128">
        <f t="shared" si="73"/>
      </c>
      <c r="BN38" s="128">
        <f t="shared" si="74"/>
      </c>
      <c r="BO38" s="131">
        <f t="shared" si="75"/>
      </c>
      <c r="BP38" s="128">
        <f t="shared" si="76"/>
      </c>
      <c r="BQ38" s="128">
        <f t="shared" si="100"/>
      </c>
      <c r="BR38" s="128">
        <f t="shared" si="77"/>
      </c>
      <c r="BS38" s="133">
        <f t="shared" si="78"/>
      </c>
      <c r="BT38" s="147">
        <f t="shared" si="79"/>
      </c>
      <c r="BU38" s="128">
        <f t="shared" si="80"/>
      </c>
      <c r="BV38" s="128">
        <f t="shared" si="81"/>
      </c>
      <c r="BW38" s="128">
        <f t="shared" si="101"/>
      </c>
      <c r="BX38" s="128">
        <f t="shared" si="83"/>
      </c>
      <c r="BY38" s="131">
        <f t="shared" si="84"/>
      </c>
      <c r="BZ38" s="128">
        <f t="shared" si="85"/>
      </c>
      <c r="CA38" s="128">
        <f t="shared" si="86"/>
      </c>
      <c r="CB38" s="128">
        <f t="shared" si="87"/>
      </c>
      <c r="CC38" s="133">
        <f t="shared" si="88"/>
      </c>
      <c r="CD38" s="147">
        <f t="shared" si="89"/>
      </c>
      <c r="CE38" s="128">
        <f t="shared" si="90"/>
      </c>
      <c r="CF38" s="128">
        <f t="shared" si="37"/>
        <v>0</v>
      </c>
      <c r="CG38" s="128">
        <f t="shared" si="38"/>
        <v>0</v>
      </c>
      <c r="CH38" s="128">
        <f t="shared" si="39"/>
        <v>0</v>
      </c>
      <c r="CI38" s="128">
        <f t="shared" si="40"/>
        <v>0</v>
      </c>
      <c r="CJ38" s="128">
        <f t="shared" si="52"/>
        <v>0</v>
      </c>
      <c r="CK38" s="128">
        <f t="shared" si="42"/>
        <v>0</v>
      </c>
      <c r="CL38" s="128">
        <f t="shared" si="42"/>
        <v>0</v>
      </c>
      <c r="CM38" s="128">
        <f t="shared" si="42"/>
        <v>0</v>
      </c>
      <c r="CN38" s="128">
        <f t="shared" si="42"/>
        <v>0</v>
      </c>
      <c r="CO38" s="128">
        <f t="shared" si="42"/>
        <v>0</v>
      </c>
      <c r="CP38" s="128">
        <f t="shared" si="42"/>
        <v>0</v>
      </c>
      <c r="CQ38" s="128">
        <f t="shared" si="53"/>
        <v>0</v>
      </c>
      <c r="CR38" s="128">
        <f t="shared" si="44"/>
        <v>0</v>
      </c>
      <c r="CS38" s="128">
        <f t="shared" si="44"/>
        <v>0</v>
      </c>
      <c r="CT38" s="128">
        <f t="shared" si="44"/>
        <v>0</v>
      </c>
      <c r="CU38" s="128">
        <f t="shared" si="44"/>
        <v>0</v>
      </c>
      <c r="CV38" s="128">
        <f t="shared" si="44"/>
        <v>0</v>
      </c>
      <c r="CW38" s="128">
        <f t="shared" si="44"/>
        <v>0</v>
      </c>
    </row>
    <row r="39" spans="1:101" s="5" customFormat="1" ht="11.25" customHeight="1">
      <c r="A39" s="15"/>
      <c r="B39" s="97"/>
      <c r="C39" s="97"/>
      <c r="D39" s="98"/>
      <c r="E39" s="97"/>
      <c r="F39" s="97"/>
      <c r="G39" s="97"/>
      <c r="H39" s="10"/>
      <c r="I39" s="15"/>
      <c r="J39" s="15"/>
      <c r="K39" s="15"/>
      <c r="L39" s="97"/>
      <c r="M39" s="97"/>
      <c r="N39" s="98"/>
      <c r="O39" s="97"/>
      <c r="P39" s="97"/>
      <c r="Q39" s="97"/>
      <c r="R39" s="10"/>
      <c r="S39" s="15"/>
      <c r="T39" s="15"/>
      <c r="U39" s="129" t="s">
        <v>761</v>
      </c>
      <c r="V39" s="6"/>
      <c r="W39" s="15"/>
      <c r="X39" s="97"/>
      <c r="Y39" s="97"/>
      <c r="Z39" s="98"/>
      <c r="AA39" s="97"/>
      <c r="AB39" s="97"/>
      <c r="AC39" s="97"/>
      <c r="AD39" s="10"/>
      <c r="AE39" s="15"/>
      <c r="AF39" s="15"/>
      <c r="AG39" s="15"/>
      <c r="AH39" s="97"/>
      <c r="AI39" s="97"/>
      <c r="AJ39" s="98"/>
      <c r="AK39" s="97"/>
      <c r="AL39" s="97"/>
      <c r="AM39" s="97"/>
      <c r="AN39" s="10"/>
      <c r="AO39" s="15"/>
      <c r="AP39" s="98"/>
      <c r="AQ39" s="145"/>
      <c r="AR39" s="128"/>
      <c r="AS39" s="131"/>
      <c r="AT39" s="128"/>
      <c r="AU39" s="128"/>
      <c r="AV39" s="128"/>
      <c r="AW39" s="133"/>
      <c r="AX39" s="128"/>
      <c r="AY39" s="128"/>
      <c r="AZ39" s="128"/>
      <c r="BA39" s="145"/>
      <c r="BB39" s="128"/>
      <c r="BC39" s="131"/>
      <c r="BD39" s="128"/>
      <c r="BE39" s="128"/>
      <c r="BF39" s="128"/>
      <c r="BG39" s="133"/>
      <c r="BH39" s="147"/>
      <c r="BI39" s="128"/>
      <c r="BJ39" s="129"/>
      <c r="BK39" s="149"/>
      <c r="BL39" s="135"/>
      <c r="BM39" s="128"/>
      <c r="BN39" s="128"/>
      <c r="BO39" s="131"/>
      <c r="BP39" s="128"/>
      <c r="BQ39" s="128"/>
      <c r="BR39" s="128"/>
      <c r="BS39" s="133"/>
      <c r="BT39" s="147"/>
      <c r="BU39" s="128"/>
      <c r="BV39" s="128"/>
      <c r="BW39" s="128"/>
      <c r="BX39" s="128"/>
      <c r="BY39" s="131"/>
      <c r="BZ39" s="128"/>
      <c r="CA39" s="128"/>
      <c r="CB39" s="128"/>
      <c r="CC39" s="133"/>
      <c r="CD39" s="147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</row>
    <row r="40" spans="1:101" s="5" customFormat="1" ht="11.25" customHeight="1">
      <c r="A40" s="15"/>
      <c r="B40" s="97"/>
      <c r="C40" s="97"/>
      <c r="D40" s="98"/>
      <c r="E40" s="97"/>
      <c r="F40" s="97"/>
      <c r="G40" s="97"/>
      <c r="H40" s="10"/>
      <c r="I40" s="15"/>
      <c r="J40" s="15"/>
      <c r="K40" s="15"/>
      <c r="L40" s="97"/>
      <c r="M40" s="97"/>
      <c r="N40" s="98"/>
      <c r="O40" s="97"/>
      <c r="P40" s="97"/>
      <c r="Q40" s="97"/>
      <c r="R40" s="10"/>
      <c r="S40" s="15"/>
      <c r="T40" s="15"/>
      <c r="U40" s="129" t="s">
        <v>269</v>
      </c>
      <c r="V40" s="6" t="s">
        <v>253</v>
      </c>
      <c r="W40" s="15"/>
      <c r="X40" s="97"/>
      <c r="Y40" s="97"/>
      <c r="Z40" s="98"/>
      <c r="AA40" s="97"/>
      <c r="AB40" s="97"/>
      <c r="AC40" s="97"/>
      <c r="AD40" s="10"/>
      <c r="AE40" s="15"/>
      <c r="AF40" s="15"/>
      <c r="AG40" s="15"/>
      <c r="AH40" s="97"/>
      <c r="AI40" s="97"/>
      <c r="AJ40" s="98"/>
      <c r="AK40" s="97"/>
      <c r="AL40" s="97"/>
      <c r="AM40" s="97"/>
      <c r="AN40" s="10"/>
      <c r="AO40" s="15"/>
      <c r="AP40" s="98"/>
      <c r="AQ40" s="145"/>
      <c r="AR40" s="128"/>
      <c r="AS40" s="131"/>
      <c r="AT40" s="128"/>
      <c r="AU40" s="128"/>
      <c r="AV40" s="128"/>
      <c r="AW40" s="133"/>
      <c r="AX40" s="128"/>
      <c r="AY40" s="128"/>
      <c r="AZ40" s="128"/>
      <c r="BA40" s="145"/>
      <c r="BB40" s="128"/>
      <c r="BC40" s="131"/>
      <c r="BD40" s="128"/>
      <c r="BE40" s="128"/>
      <c r="BF40" s="128"/>
      <c r="BG40" s="133"/>
      <c r="BH40" s="147"/>
      <c r="BI40" s="128"/>
      <c r="BJ40" s="129"/>
      <c r="BK40" s="149"/>
      <c r="BL40" s="135"/>
      <c r="BM40" s="128"/>
      <c r="BN40" s="128"/>
      <c r="BO40" s="131"/>
      <c r="BP40" s="128"/>
      <c r="BQ40" s="128"/>
      <c r="BR40" s="128"/>
      <c r="BS40" s="133"/>
      <c r="BT40" s="147"/>
      <c r="BU40" s="128"/>
      <c r="BV40" s="128"/>
      <c r="BW40" s="128"/>
      <c r="BX40" s="128"/>
      <c r="BY40" s="131"/>
      <c r="BZ40" s="128"/>
      <c r="CA40" s="128"/>
      <c r="CB40" s="128"/>
      <c r="CC40" s="133"/>
      <c r="CD40" s="147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</row>
    <row r="41" spans="1:101" s="5" customFormat="1" ht="11.25" customHeight="1">
      <c r="A41" s="15">
        <f>+alpha!D42</f>
        <v>7.29</v>
      </c>
      <c r="B41" s="97">
        <f>+alpha!E42</f>
        <v>6</v>
      </c>
      <c r="C41" s="97" t="str">
        <f>+alpha!F42</f>
        <v>23</v>
      </c>
      <c r="D41" s="98">
        <f>+alpha!G42</f>
        <v>36887</v>
      </c>
      <c r="E41" s="97">
        <f>+alpha!H42</f>
        <v>170</v>
      </c>
      <c r="F41" s="97" t="str">
        <f>+alpha!I42</f>
        <v>170520</v>
      </c>
      <c r="G41" s="97">
        <f>+alpha!J42</f>
        <v>2</v>
      </c>
      <c r="H41" s="10">
        <f>+alpha!K42</f>
        <v>68.52219321148826</v>
      </c>
      <c r="I41" s="15" t="str">
        <f>+alpha!L42</f>
        <v>MT</v>
      </c>
      <c r="J41" s="15" t="e">
        <f>+alpha!#REF!</f>
        <v>#REF!</v>
      </c>
      <c r="K41" s="15">
        <f>+alpha!M42</f>
        <v>7.29</v>
      </c>
      <c r="L41" s="97">
        <f>+alpha!N42</f>
        <v>6</v>
      </c>
      <c r="M41" s="97" t="str">
        <f>+alpha!O42</f>
        <v>46</v>
      </c>
      <c r="N41" s="98">
        <f>+alpha!P42</f>
        <v>39613</v>
      </c>
      <c r="O41" s="97">
        <f>+alpha!Q42</f>
        <v>170</v>
      </c>
      <c r="P41" s="97" t="str">
        <f>+alpha!R42</f>
        <v>170107</v>
      </c>
      <c r="Q41" s="97">
        <f>+alpha!S42</f>
        <v>3</v>
      </c>
      <c r="R41" s="10">
        <f>+alpha!T42</f>
        <v>64.64039408866995</v>
      </c>
      <c r="S41" s="15" t="str">
        <f>+alpha!U42</f>
        <v>FC</v>
      </c>
      <c r="T41" s="15" t="e">
        <f>+alpha!#REF!</f>
        <v>#REF!</v>
      </c>
      <c r="U41" s="11" t="s">
        <v>269</v>
      </c>
      <c r="V41" s="6" t="s">
        <v>253</v>
      </c>
      <c r="W41" s="15">
        <f>+alpha!D8</f>
        <v>7.29</v>
      </c>
      <c r="X41" s="97">
        <f>+alpha!E8</f>
        <v>7</v>
      </c>
      <c r="Y41" s="97" t="str">
        <f>+alpha!F8</f>
        <v>00</v>
      </c>
      <c r="Z41" s="98">
        <f>+alpha!G8</f>
        <v>36638</v>
      </c>
      <c r="AA41" s="97">
        <f>+alpha!H8</f>
        <v>158</v>
      </c>
      <c r="AB41" s="97" t="str">
        <f>+alpha!I8</f>
        <v>158848</v>
      </c>
      <c r="AC41" s="97">
        <f>+alpha!J8</f>
        <v>2</v>
      </c>
      <c r="AD41" s="10">
        <f>+alpha!K8</f>
        <v>62.48571428571429</v>
      </c>
      <c r="AE41" s="15" t="str">
        <f>+alpha!L8</f>
        <v>KB</v>
      </c>
      <c r="AF41" s="15" t="e">
        <f>+alpha!#REF!</f>
        <v>#REF!</v>
      </c>
      <c r="AG41" s="15">
        <f>+alpha!M8</f>
        <v>7.29</v>
      </c>
      <c r="AH41" s="97">
        <f>+alpha!N8</f>
        <v>7</v>
      </c>
      <c r="AI41" s="97" t="str">
        <f>+alpha!O8</f>
        <v>10</v>
      </c>
      <c r="AJ41" s="98">
        <f>+alpha!P8</f>
        <v>40662</v>
      </c>
      <c r="AK41" s="97">
        <f>+alpha!Q8</f>
        <v>170</v>
      </c>
      <c r="AL41" s="97" t="str">
        <f>+alpha!R8</f>
        <v>170116</v>
      </c>
      <c r="AM41" s="97">
        <f>+alpha!S8</f>
        <v>2</v>
      </c>
      <c r="AN41" s="10">
        <f>+alpha!T8</f>
        <v>61.032558139534885</v>
      </c>
      <c r="AO41" s="15" t="str">
        <f>+alpha!U8</f>
        <v>FC</v>
      </c>
      <c r="AP41" s="98" t="e">
        <f>+alpha!#REF!</f>
        <v>#REF!</v>
      </c>
      <c r="AQ41" s="145">
        <f t="shared" si="98"/>
        <v>6</v>
      </c>
      <c r="AR41" s="128" t="str">
        <f t="shared" si="56"/>
        <v>23</v>
      </c>
      <c r="AS41" s="131">
        <f t="shared" si="57"/>
        <v>36887</v>
      </c>
      <c r="AT41" s="128">
        <f t="shared" si="58"/>
        <v>170</v>
      </c>
      <c r="AU41" s="128" t="str">
        <f t="shared" si="59"/>
        <v>170520</v>
      </c>
      <c r="AV41" s="128">
        <f t="shared" si="60"/>
        <v>2</v>
      </c>
      <c r="AW41" s="133">
        <f t="shared" si="61"/>
        <v>68.52219321148826</v>
      </c>
      <c r="AX41" s="128" t="str">
        <f t="shared" si="62"/>
        <v>MT</v>
      </c>
      <c r="AY41" s="128" t="e">
        <f t="shared" si="63"/>
        <v>#REF!</v>
      </c>
      <c r="AZ41" s="128">
        <f t="shared" si="64"/>
        <v>7.29</v>
      </c>
      <c r="BA41" s="145">
        <f t="shared" si="99"/>
        <v>6</v>
      </c>
      <c r="BB41" s="128" t="str">
        <f t="shared" si="65"/>
        <v>46</v>
      </c>
      <c r="BC41" s="131">
        <f t="shared" si="66"/>
        <v>39613</v>
      </c>
      <c r="BD41" s="128">
        <f t="shared" si="67"/>
        <v>170</v>
      </c>
      <c r="BE41" s="128" t="str">
        <f t="shared" si="68"/>
        <v>170107</v>
      </c>
      <c r="BF41" s="128">
        <f t="shared" si="69"/>
        <v>3</v>
      </c>
      <c r="BG41" s="133">
        <f t="shared" si="70"/>
        <v>64.64039408866995</v>
      </c>
      <c r="BH41" s="147" t="str">
        <f t="shared" si="71"/>
        <v>FC</v>
      </c>
      <c r="BI41" s="128" t="e">
        <f t="shared" si="72"/>
        <v>#REF!</v>
      </c>
      <c r="BJ41" s="129" t="str">
        <f t="shared" si="55"/>
        <v>Cheltenham Spa</v>
      </c>
      <c r="BK41" s="149" t="s">
        <v>253</v>
      </c>
      <c r="BL41" s="135">
        <f t="shared" si="54"/>
        <v>7.29</v>
      </c>
      <c r="BM41" s="128">
        <f t="shared" si="73"/>
        <v>7</v>
      </c>
      <c r="BN41" s="128" t="str">
        <f t="shared" si="74"/>
        <v>00</v>
      </c>
      <c r="BO41" s="131">
        <f t="shared" si="75"/>
        <v>36638</v>
      </c>
      <c r="BP41" s="128">
        <f t="shared" si="76"/>
        <v>158</v>
      </c>
      <c r="BQ41" s="128" t="str">
        <f t="shared" si="100"/>
        <v>158848</v>
      </c>
      <c r="BR41" s="128">
        <f t="shared" si="77"/>
        <v>2</v>
      </c>
      <c r="BS41" s="133">
        <f t="shared" si="78"/>
        <v>62.48571428571429</v>
      </c>
      <c r="BT41" s="147" t="str">
        <f t="shared" si="79"/>
        <v>KB</v>
      </c>
      <c r="BU41" s="128" t="e">
        <f t="shared" si="80"/>
        <v>#REF!</v>
      </c>
      <c r="BV41" s="128">
        <f t="shared" si="81"/>
        <v>7.29</v>
      </c>
      <c r="BW41" s="128">
        <f t="shared" si="101"/>
        <v>7</v>
      </c>
      <c r="BX41" s="128" t="str">
        <f t="shared" si="83"/>
        <v>10</v>
      </c>
      <c r="BY41" s="131">
        <f t="shared" si="84"/>
        <v>40662</v>
      </c>
      <c r="BZ41" s="128">
        <f t="shared" si="85"/>
        <v>170</v>
      </c>
      <c r="CA41" s="128" t="str">
        <f t="shared" si="86"/>
        <v>170116</v>
      </c>
      <c r="CB41" s="128">
        <f t="shared" si="87"/>
        <v>2</v>
      </c>
      <c r="CC41" s="133">
        <f t="shared" si="88"/>
        <v>61.032558139534885</v>
      </c>
      <c r="CD41" s="147" t="str">
        <f t="shared" si="89"/>
        <v>FC</v>
      </c>
      <c r="CE41" s="128" t="e">
        <f t="shared" si="90"/>
        <v>#REF!</v>
      </c>
      <c r="CF41" s="128">
        <f t="shared" si="37"/>
        <v>0</v>
      </c>
      <c r="CG41" s="128">
        <f aca="true" t="shared" si="102" ref="CG41:CG53">IF(BW41="",0,IF(BM41="",0,IF(BM41*60+BN41&lt;BW41*60+BX41,1,0)))</f>
        <v>1</v>
      </c>
      <c r="CH41" s="128">
        <f aca="true" t="shared" si="103" ref="CH41:CH53">IF(BA41="",0,IF(AQ41="",0,IF(BA41*60+BB41&lt;AQ41*60+AR41,1,0)))</f>
        <v>0</v>
      </c>
      <c r="CI41" s="128">
        <f aca="true" t="shared" si="104" ref="CI41:CI53">IF(AQ41="",0,IF(BA41="",0,IF(AQ41*60+AR41&lt;BA41*60+BB41,1,0)))</f>
        <v>1</v>
      </c>
      <c r="CJ41" s="128">
        <f t="shared" si="52"/>
        <v>0</v>
      </c>
      <c r="CK41" s="128">
        <f t="shared" si="42"/>
        <v>0</v>
      </c>
      <c r="CL41" s="128">
        <f t="shared" si="42"/>
        <v>0</v>
      </c>
      <c r="CM41" s="128">
        <f t="shared" si="42"/>
        <v>1</v>
      </c>
      <c r="CN41" s="128">
        <f t="shared" si="42"/>
        <v>0</v>
      </c>
      <c r="CO41" s="128">
        <f t="shared" si="42"/>
        <v>0</v>
      </c>
      <c r="CP41" s="128">
        <f t="shared" si="42"/>
        <v>0</v>
      </c>
      <c r="CQ41" s="128">
        <f t="shared" si="53"/>
        <v>1</v>
      </c>
      <c r="CR41" s="128">
        <f t="shared" si="44"/>
        <v>0</v>
      </c>
      <c r="CS41" s="128">
        <f t="shared" si="44"/>
        <v>0</v>
      </c>
      <c r="CT41" s="128">
        <f t="shared" si="44"/>
        <v>0</v>
      </c>
      <c r="CU41" s="128">
        <f t="shared" si="44"/>
        <v>0</v>
      </c>
      <c r="CV41" s="128">
        <f t="shared" si="44"/>
        <v>0</v>
      </c>
      <c r="CW41" s="128">
        <f t="shared" si="44"/>
        <v>0</v>
      </c>
    </row>
    <row r="42" spans="1:101" s="5" customFormat="1" ht="11.25" customHeight="1">
      <c r="A42" s="15">
        <f>+alpha!D43</f>
        <v>7.29</v>
      </c>
      <c r="B42" s="97">
        <f>+alpha!E43</f>
        <v>0</v>
      </c>
      <c r="C42" s="97">
        <f>+alpha!F43</f>
        <v>0</v>
      </c>
      <c r="D42" s="98">
        <f>+alpha!G43</f>
        <v>0</v>
      </c>
      <c r="E42" s="97">
        <f>+alpha!H43</f>
        <v>0</v>
      </c>
      <c r="F42" s="97">
        <f>+alpha!I43</f>
        <v>0</v>
      </c>
      <c r="G42" s="97">
        <f>+alpha!J43</f>
        <v>0</v>
      </c>
      <c r="H42" s="10">
        <f>+alpha!K43</f>
      </c>
      <c r="I42" s="15">
        <f>+alpha!L43</f>
        <v>0</v>
      </c>
      <c r="J42" s="15" t="e">
        <f>+alpha!#REF!</f>
        <v>#REF!</v>
      </c>
      <c r="K42" s="15">
        <f>+alpha!M43</f>
        <v>7.29</v>
      </c>
      <c r="L42" s="97">
        <f>+alpha!N43</f>
        <v>0</v>
      </c>
      <c r="M42" s="97">
        <f>+alpha!O43</f>
        <v>0</v>
      </c>
      <c r="N42" s="98">
        <f>+alpha!P43</f>
        <v>0</v>
      </c>
      <c r="O42" s="97">
        <f>+alpha!Q43</f>
        <v>0</v>
      </c>
      <c r="P42" s="97">
        <f>+alpha!R43</f>
        <v>0</v>
      </c>
      <c r="Q42" s="97">
        <f>+alpha!S43</f>
        <v>0</v>
      </c>
      <c r="R42" s="10">
        <f>+alpha!T43</f>
        <v>0</v>
      </c>
      <c r="S42" s="15">
        <f>+alpha!U43</f>
        <v>0</v>
      </c>
      <c r="T42" s="15" t="e">
        <f>+alpha!#REF!</f>
        <v>#REF!</v>
      </c>
      <c r="U42" s="11" t="s">
        <v>269</v>
      </c>
      <c r="V42" s="6" t="s">
        <v>57</v>
      </c>
      <c r="W42" s="15">
        <f>+alpha!D9</f>
        <v>0</v>
      </c>
      <c r="X42" s="97">
        <f>+alpha!E9</f>
        <v>0</v>
      </c>
      <c r="Y42" s="97">
        <f>+alpha!F9</f>
        <v>0</v>
      </c>
      <c r="Z42" s="98">
        <f>+alpha!G9</f>
        <v>0</v>
      </c>
      <c r="AA42" s="97">
        <f>+alpha!H9</f>
        <v>0</v>
      </c>
      <c r="AB42" s="97">
        <f>+alpha!I9</f>
        <v>0</v>
      </c>
      <c r="AC42" s="97">
        <f>+alpha!J9</f>
        <v>0</v>
      </c>
      <c r="AD42" s="10">
        <f>+alpha!K9</f>
      </c>
      <c r="AE42" s="15">
        <f>+alpha!L9</f>
        <v>0</v>
      </c>
      <c r="AF42" s="15" t="e">
        <f>+alpha!#REF!</f>
        <v>#REF!</v>
      </c>
      <c r="AG42" s="15">
        <f>+alpha!M9</f>
        <v>0</v>
      </c>
      <c r="AH42" s="97">
        <f>+alpha!N9</f>
        <v>0</v>
      </c>
      <c r="AI42" s="97">
        <f>+alpha!O9</f>
        <v>0</v>
      </c>
      <c r="AJ42" s="98">
        <f>+alpha!P9</f>
        <v>0</v>
      </c>
      <c r="AK42" s="97">
        <f>+alpha!Q9</f>
        <v>0</v>
      </c>
      <c r="AL42" s="97">
        <f>+alpha!R9</f>
        <v>0</v>
      </c>
      <c r="AM42" s="97">
        <f>+alpha!S9</f>
        <v>0</v>
      </c>
      <c r="AN42" s="10">
        <f>+alpha!T9</f>
      </c>
      <c r="AO42" s="15">
        <f>+alpha!U9</f>
        <v>0</v>
      </c>
      <c r="AP42" s="98" t="e">
        <f>+alpha!#REF!</f>
        <v>#REF!</v>
      </c>
      <c r="AQ42" s="145">
        <f t="shared" si="98"/>
      </c>
      <c r="AR42" s="128">
        <f t="shared" si="56"/>
      </c>
      <c r="AS42" s="131">
        <f t="shared" si="57"/>
      </c>
      <c r="AT42" s="128">
        <f t="shared" si="58"/>
      </c>
      <c r="AU42" s="128">
        <f t="shared" si="59"/>
      </c>
      <c r="AV42" s="128">
        <f t="shared" si="60"/>
      </c>
      <c r="AW42" s="133">
        <f t="shared" si="61"/>
      </c>
      <c r="AX42" s="128">
        <f t="shared" si="62"/>
      </c>
      <c r="AY42" s="128">
        <f t="shared" si="63"/>
      </c>
      <c r="AZ42" s="128">
        <f t="shared" si="64"/>
      </c>
      <c r="BA42" s="145">
        <f t="shared" si="99"/>
      </c>
      <c r="BB42" s="128">
        <f t="shared" si="65"/>
      </c>
      <c r="BC42" s="131">
        <f t="shared" si="66"/>
      </c>
      <c r="BD42" s="128">
        <f t="shared" si="67"/>
      </c>
      <c r="BE42" s="128">
        <f t="shared" si="68"/>
      </c>
      <c r="BF42" s="128">
        <f t="shared" si="69"/>
      </c>
      <c r="BG42" s="133">
        <f t="shared" si="70"/>
      </c>
      <c r="BH42" s="147">
        <f t="shared" si="71"/>
      </c>
      <c r="BI42" s="128">
        <f t="shared" si="72"/>
      </c>
      <c r="BJ42" s="129" t="str">
        <f t="shared" si="55"/>
        <v>Cheltenham Spa</v>
      </c>
      <c r="BK42" s="149" t="s">
        <v>57</v>
      </c>
      <c r="BL42" s="135">
        <f t="shared" si="54"/>
      </c>
      <c r="BM42" s="128">
        <f t="shared" si="73"/>
      </c>
      <c r="BN42" s="128">
        <f t="shared" si="74"/>
      </c>
      <c r="BO42" s="131">
        <f t="shared" si="75"/>
      </c>
      <c r="BP42" s="128">
        <f t="shared" si="76"/>
      </c>
      <c r="BQ42" s="128">
        <f t="shared" si="100"/>
      </c>
      <c r="BR42" s="128">
        <f t="shared" si="77"/>
      </c>
      <c r="BS42" s="133">
        <f t="shared" si="78"/>
      </c>
      <c r="BT42" s="147">
        <f t="shared" si="79"/>
      </c>
      <c r="BU42" s="128">
        <f t="shared" si="80"/>
      </c>
      <c r="BV42" s="128">
        <f t="shared" si="81"/>
      </c>
      <c r="BW42" s="128">
        <f t="shared" si="101"/>
      </c>
      <c r="BX42" s="128">
        <f t="shared" si="83"/>
      </c>
      <c r="BY42" s="131">
        <f t="shared" si="84"/>
      </c>
      <c r="BZ42" s="128">
        <f t="shared" si="85"/>
      </c>
      <c r="CA42" s="128">
        <f t="shared" si="86"/>
      </c>
      <c r="CB42" s="128">
        <f t="shared" si="87"/>
      </c>
      <c r="CC42" s="133">
        <f t="shared" si="88"/>
      </c>
      <c r="CD42" s="147">
        <f t="shared" si="89"/>
      </c>
      <c r="CE42" s="128">
        <f t="shared" si="90"/>
      </c>
      <c r="CF42" s="128">
        <f t="shared" si="37"/>
        <v>0</v>
      </c>
      <c r="CG42" s="128">
        <f t="shared" si="102"/>
        <v>0</v>
      </c>
      <c r="CH42" s="128">
        <f t="shared" si="103"/>
        <v>0</v>
      </c>
      <c r="CI42" s="128">
        <f t="shared" si="104"/>
        <v>0</v>
      </c>
      <c r="CJ42" s="128">
        <f t="shared" si="52"/>
        <v>0</v>
      </c>
      <c r="CK42" s="128">
        <f t="shared" si="42"/>
        <v>0</v>
      </c>
      <c r="CL42" s="128">
        <f t="shared" si="42"/>
        <v>0</v>
      </c>
      <c r="CM42" s="128">
        <f t="shared" si="42"/>
        <v>0</v>
      </c>
      <c r="CN42" s="128">
        <f t="shared" si="42"/>
        <v>0</v>
      </c>
      <c r="CO42" s="128">
        <f t="shared" si="42"/>
        <v>0</v>
      </c>
      <c r="CP42" s="128">
        <f t="shared" si="42"/>
        <v>0</v>
      </c>
      <c r="CQ42" s="128">
        <f t="shared" si="53"/>
        <v>0</v>
      </c>
      <c r="CR42" s="128">
        <f t="shared" si="44"/>
        <v>0</v>
      </c>
      <c r="CS42" s="128">
        <f t="shared" si="44"/>
        <v>0</v>
      </c>
      <c r="CT42" s="128">
        <f t="shared" si="44"/>
        <v>0</v>
      </c>
      <c r="CU42" s="128">
        <f t="shared" si="44"/>
        <v>0</v>
      </c>
      <c r="CV42" s="128">
        <f t="shared" si="44"/>
        <v>0</v>
      </c>
      <c r="CW42" s="128">
        <f t="shared" si="44"/>
        <v>0</v>
      </c>
    </row>
    <row r="43" spans="1:101" s="5" customFormat="1" ht="11.25" customHeight="1">
      <c r="A43" s="15"/>
      <c r="B43" s="97"/>
      <c r="C43" s="97"/>
      <c r="D43" s="98"/>
      <c r="E43" s="97"/>
      <c r="F43" s="97"/>
      <c r="G43" s="97"/>
      <c r="H43" s="10"/>
      <c r="I43" s="15"/>
      <c r="J43" s="15"/>
      <c r="K43" s="15"/>
      <c r="L43" s="97"/>
      <c r="M43" s="97"/>
      <c r="N43" s="98"/>
      <c r="O43" s="97"/>
      <c r="P43" s="97"/>
      <c r="Q43" s="97"/>
      <c r="R43" s="10"/>
      <c r="S43" s="15"/>
      <c r="T43" s="15"/>
      <c r="U43" s="11" t="s">
        <v>687</v>
      </c>
      <c r="V43" s="6"/>
      <c r="W43" s="15"/>
      <c r="X43" s="97"/>
      <c r="Y43" s="97"/>
      <c r="Z43" s="98"/>
      <c r="AA43" s="97"/>
      <c r="AB43" s="97"/>
      <c r="AC43" s="97"/>
      <c r="AD43" s="10"/>
      <c r="AE43" s="15"/>
      <c r="AF43" s="15"/>
      <c r="AG43" s="15"/>
      <c r="AH43" s="97"/>
      <c r="AI43" s="97"/>
      <c r="AJ43" s="98"/>
      <c r="AK43" s="97"/>
      <c r="AL43" s="97"/>
      <c r="AM43" s="97"/>
      <c r="AN43" s="10"/>
      <c r="AO43" s="15"/>
      <c r="AP43" s="98"/>
      <c r="AQ43" s="145">
        <f t="shared" si="98"/>
      </c>
      <c r="AR43" s="128">
        <f t="shared" si="56"/>
      </c>
      <c r="AS43" s="131">
        <f t="shared" si="57"/>
      </c>
      <c r="AT43" s="128">
        <f t="shared" si="58"/>
      </c>
      <c r="AU43" s="128">
        <f t="shared" si="59"/>
      </c>
      <c r="AV43" s="128">
        <f t="shared" si="60"/>
      </c>
      <c r="AW43" s="133">
        <f t="shared" si="61"/>
      </c>
      <c r="AX43" s="128">
        <f t="shared" si="62"/>
      </c>
      <c r="AY43" s="128">
        <f t="shared" si="63"/>
      </c>
      <c r="AZ43" s="128">
        <f t="shared" si="64"/>
      </c>
      <c r="BA43" s="145">
        <f t="shared" si="99"/>
      </c>
      <c r="BB43" s="128">
        <f t="shared" si="65"/>
      </c>
      <c r="BC43" s="131">
        <f t="shared" si="66"/>
      </c>
      <c r="BD43" s="128">
        <f t="shared" si="67"/>
      </c>
      <c r="BE43" s="128">
        <f t="shared" si="68"/>
      </c>
      <c r="BF43" s="128">
        <f t="shared" si="69"/>
      </c>
      <c r="BG43" s="133">
        <f t="shared" si="70"/>
      </c>
      <c r="BH43" s="147">
        <f t="shared" si="71"/>
      </c>
      <c r="BI43" s="128">
        <f t="shared" si="72"/>
      </c>
      <c r="BJ43" s="129" t="str">
        <f t="shared" si="55"/>
        <v>CHELTENHAM SPA</v>
      </c>
      <c r="BK43" s="149"/>
      <c r="BL43" s="135">
        <f t="shared" si="54"/>
      </c>
      <c r="BM43" s="128">
        <f t="shared" si="73"/>
      </c>
      <c r="BN43" s="128">
        <f t="shared" si="74"/>
      </c>
      <c r="BO43" s="131">
        <f t="shared" si="75"/>
      </c>
      <c r="BP43" s="128">
        <f t="shared" si="76"/>
      </c>
      <c r="BQ43" s="128">
        <f t="shared" si="100"/>
      </c>
      <c r="BR43" s="128">
        <f t="shared" si="77"/>
      </c>
      <c r="BS43" s="133">
        <f t="shared" si="78"/>
      </c>
      <c r="BT43" s="147">
        <f t="shared" si="79"/>
      </c>
      <c r="BU43" s="128">
        <f t="shared" si="80"/>
      </c>
      <c r="BV43" s="128">
        <f t="shared" si="81"/>
      </c>
      <c r="BW43" s="128">
        <f t="shared" si="101"/>
      </c>
      <c r="BX43" s="128">
        <f t="shared" si="83"/>
      </c>
      <c r="BY43" s="131">
        <f t="shared" si="84"/>
      </c>
      <c r="BZ43" s="128">
        <f t="shared" si="85"/>
      </c>
      <c r="CA43" s="128">
        <f t="shared" si="86"/>
      </c>
      <c r="CB43" s="128">
        <f t="shared" si="87"/>
      </c>
      <c r="CC43" s="133">
        <f t="shared" si="88"/>
      </c>
      <c r="CD43" s="147">
        <f t="shared" si="89"/>
      </c>
      <c r="CE43" s="128">
        <f t="shared" si="90"/>
      </c>
      <c r="CF43" s="128">
        <f aca="true" t="shared" si="105" ref="CF43:CF53">IF(BW43="",0,IF(BM43="",0,IF(BW43*60+BX43&lt;BM43*60+BN43,1,0)))</f>
        <v>0</v>
      </c>
      <c r="CG43" s="128">
        <f t="shared" si="102"/>
        <v>0</v>
      </c>
      <c r="CH43" s="128">
        <f t="shared" si="103"/>
        <v>0</v>
      </c>
      <c r="CI43" s="128">
        <f t="shared" si="104"/>
        <v>0</v>
      </c>
      <c r="CJ43" s="128">
        <f t="shared" si="52"/>
        <v>0</v>
      </c>
      <c r="CK43" s="128">
        <f t="shared" si="42"/>
        <v>0</v>
      </c>
      <c r="CL43" s="128">
        <f t="shared" si="42"/>
        <v>0</v>
      </c>
      <c r="CM43" s="128">
        <f t="shared" si="42"/>
        <v>0</v>
      </c>
      <c r="CN43" s="128">
        <f t="shared" si="42"/>
        <v>0</v>
      </c>
      <c r="CO43" s="128">
        <f t="shared" si="42"/>
        <v>0</v>
      </c>
      <c r="CP43" s="128">
        <f t="shared" si="42"/>
        <v>0</v>
      </c>
      <c r="CQ43" s="128">
        <f t="shared" si="53"/>
        <v>0</v>
      </c>
      <c r="CR43" s="128">
        <f t="shared" si="44"/>
        <v>0</v>
      </c>
      <c r="CS43" s="128">
        <f t="shared" si="44"/>
        <v>0</v>
      </c>
      <c r="CT43" s="128">
        <f t="shared" si="44"/>
        <v>0</v>
      </c>
      <c r="CU43" s="128">
        <f t="shared" si="44"/>
        <v>0</v>
      </c>
      <c r="CV43" s="128">
        <f t="shared" si="44"/>
        <v>0</v>
      </c>
      <c r="CW43" s="128">
        <f t="shared" si="44"/>
        <v>0</v>
      </c>
    </row>
    <row r="44" spans="1:101" s="5" customFormat="1" ht="11.25" customHeight="1">
      <c r="A44" s="15">
        <f>+alpha!D62</f>
        <v>6.58</v>
      </c>
      <c r="B44" s="97">
        <f>+alpha!E62</f>
        <v>7</v>
      </c>
      <c r="C44" s="97" t="str">
        <f>+alpha!F62</f>
        <v>19</v>
      </c>
      <c r="D44" s="98">
        <f>+alpha!G62</f>
        <v>36746</v>
      </c>
      <c r="E44" s="97">
        <f>+alpha!H62</f>
        <v>158</v>
      </c>
      <c r="F44" s="97" t="str">
        <f>+alpha!I62</f>
        <v>158844</v>
      </c>
      <c r="G44" s="97">
        <f>+alpha!J62</f>
        <v>2</v>
      </c>
      <c r="H44" s="10">
        <f>+alpha!K62</f>
        <v>53.958997722095674</v>
      </c>
      <c r="I44" s="15" t="str">
        <f>+alpha!L62</f>
        <v>LA</v>
      </c>
      <c r="J44" s="15" t="e">
        <f>+alpha!#REF!</f>
        <v>#REF!</v>
      </c>
      <c r="K44" s="15">
        <f>+alpha!M62</f>
        <v>6.58</v>
      </c>
      <c r="L44" s="97">
        <f>+alpha!N62</f>
        <v>7</v>
      </c>
      <c r="M44" s="97" t="str">
        <f>+alpha!O62</f>
        <v>43</v>
      </c>
      <c r="N44" s="98">
        <f>+alpha!P62</f>
        <v>40006</v>
      </c>
      <c r="O44" s="97">
        <f>+alpha!Q62</f>
        <v>220</v>
      </c>
      <c r="P44" s="97" t="str">
        <f>+alpha!R62</f>
        <v>220024</v>
      </c>
      <c r="Q44" s="97">
        <f>+alpha!S62</f>
        <v>4</v>
      </c>
      <c r="R44" s="10">
        <f>+alpha!T62</f>
        <v>51.16198704103672</v>
      </c>
      <c r="S44" s="15" t="str">
        <f>+alpha!U62</f>
        <v>FC</v>
      </c>
      <c r="T44" s="15" t="e">
        <f>+alpha!#REF!</f>
        <v>#REF!</v>
      </c>
      <c r="U44" s="11" t="s">
        <v>279</v>
      </c>
      <c r="V44" s="6" t="s">
        <v>253</v>
      </c>
      <c r="W44" s="15">
        <f>+alpha!D48</f>
        <v>6.58</v>
      </c>
      <c r="X44" s="97">
        <f>+alpha!E48</f>
        <v>7</v>
      </c>
      <c r="Y44" s="97" t="str">
        <f>+alpha!F48</f>
        <v>07</v>
      </c>
      <c r="Z44" s="98">
        <f>+alpha!G48</f>
        <v>37680</v>
      </c>
      <c r="AA44" s="97">
        <f>+alpha!H48</f>
        <v>180</v>
      </c>
      <c r="AB44" s="97" t="str">
        <f>+alpha!I48</f>
        <v>180102</v>
      </c>
      <c r="AC44" s="97">
        <f>+alpha!J48</f>
        <v>5</v>
      </c>
      <c r="AD44" s="10">
        <f>+alpha!K48</f>
        <v>55.47540983606557</v>
      </c>
      <c r="AE44" s="15" t="str">
        <f>+alpha!L48</f>
        <v>DT</v>
      </c>
      <c r="AF44" s="15" t="e">
        <f>+alpha!#REF!</f>
        <v>#REF!</v>
      </c>
      <c r="AG44" s="15">
        <f>+alpha!M48</f>
        <v>6.58</v>
      </c>
      <c r="AH44" s="97">
        <f>+alpha!N48</f>
        <v>7</v>
      </c>
      <c r="AI44" s="97" t="str">
        <f>+alpha!O48</f>
        <v>20</v>
      </c>
      <c r="AJ44" s="98">
        <f>+alpha!P48</f>
        <v>41203</v>
      </c>
      <c r="AK44" s="97">
        <f>+alpha!Q48</f>
        <v>221</v>
      </c>
      <c r="AL44" s="97" t="str">
        <f>+alpha!R48</f>
        <v>221120</v>
      </c>
      <c r="AM44" s="97">
        <f>+alpha!S48</f>
        <v>5</v>
      </c>
      <c r="AN44" s="10">
        <f>+alpha!T48</f>
        <v>53.836363636363636</v>
      </c>
      <c r="AO44" s="15" t="str">
        <f>+alpha!U48</f>
        <v>CD</v>
      </c>
      <c r="AP44" s="98" t="e">
        <f>+alpha!#REF!</f>
        <v>#REF!</v>
      </c>
      <c r="AQ44" s="145">
        <f t="shared" si="98"/>
        <v>7</v>
      </c>
      <c r="AR44" s="128" t="str">
        <f t="shared" si="56"/>
        <v>19</v>
      </c>
      <c r="AS44" s="131">
        <f t="shared" si="57"/>
        <v>36746</v>
      </c>
      <c r="AT44" s="128">
        <f t="shared" si="58"/>
        <v>158</v>
      </c>
      <c r="AU44" s="128" t="str">
        <f t="shared" si="59"/>
        <v>158844</v>
      </c>
      <c r="AV44" s="128">
        <f t="shared" si="60"/>
        <v>2</v>
      </c>
      <c r="AW44" s="133">
        <f t="shared" si="61"/>
        <v>53.958997722095674</v>
      </c>
      <c r="AX44" s="128" t="str">
        <f t="shared" si="62"/>
        <v>LA</v>
      </c>
      <c r="AY44" s="128" t="e">
        <f t="shared" si="63"/>
        <v>#REF!</v>
      </c>
      <c r="AZ44" s="128">
        <f t="shared" si="64"/>
        <v>6.58</v>
      </c>
      <c r="BA44" s="145">
        <f t="shared" si="99"/>
        <v>7</v>
      </c>
      <c r="BB44" s="128" t="str">
        <f t="shared" si="65"/>
        <v>43</v>
      </c>
      <c r="BC44" s="131">
        <f t="shared" si="66"/>
        <v>40006</v>
      </c>
      <c r="BD44" s="128">
        <f t="shared" si="67"/>
        <v>220</v>
      </c>
      <c r="BE44" s="128" t="str">
        <f t="shared" si="68"/>
        <v>220024</v>
      </c>
      <c r="BF44" s="128">
        <f t="shared" si="69"/>
        <v>4</v>
      </c>
      <c r="BG44" s="133">
        <f t="shared" si="70"/>
        <v>51.16198704103672</v>
      </c>
      <c r="BH44" s="147" t="str">
        <f t="shared" si="71"/>
        <v>FC</v>
      </c>
      <c r="BI44" s="128" t="e">
        <f t="shared" si="72"/>
        <v>#REF!</v>
      </c>
      <c r="BJ44" s="129" t="str">
        <f t="shared" si="55"/>
        <v>Gloucester</v>
      </c>
      <c r="BK44" s="149" t="s">
        <v>253</v>
      </c>
      <c r="BL44" s="135">
        <f t="shared" si="54"/>
        <v>6.58</v>
      </c>
      <c r="BM44" s="128">
        <f t="shared" si="73"/>
        <v>7</v>
      </c>
      <c r="BN44" s="128" t="str">
        <f t="shared" si="74"/>
        <v>07</v>
      </c>
      <c r="BO44" s="131">
        <f t="shared" si="75"/>
        <v>37680</v>
      </c>
      <c r="BP44" s="128">
        <f t="shared" si="76"/>
        <v>180</v>
      </c>
      <c r="BQ44" s="128" t="str">
        <f t="shared" si="100"/>
        <v>180102</v>
      </c>
      <c r="BR44" s="128">
        <f t="shared" si="77"/>
        <v>5</v>
      </c>
      <c r="BS44" s="133">
        <f t="shared" si="78"/>
        <v>55.47540983606557</v>
      </c>
      <c r="BT44" s="147" t="str">
        <f t="shared" si="79"/>
        <v>DT</v>
      </c>
      <c r="BU44" s="128" t="e">
        <f t="shared" si="80"/>
        <v>#REF!</v>
      </c>
      <c r="BV44" s="128">
        <f t="shared" si="81"/>
        <v>6.58</v>
      </c>
      <c r="BW44" s="128">
        <f t="shared" si="101"/>
        <v>7</v>
      </c>
      <c r="BX44" s="128" t="str">
        <f t="shared" si="83"/>
        <v>20</v>
      </c>
      <c r="BY44" s="131">
        <f t="shared" si="84"/>
        <v>41203</v>
      </c>
      <c r="BZ44" s="128">
        <f t="shared" si="85"/>
        <v>221</v>
      </c>
      <c r="CA44" s="128" t="str">
        <f t="shared" si="86"/>
        <v>221120</v>
      </c>
      <c r="CB44" s="128">
        <f t="shared" si="87"/>
        <v>5</v>
      </c>
      <c r="CC44" s="133">
        <f t="shared" si="88"/>
        <v>53.836363636363636</v>
      </c>
      <c r="CD44" s="147" t="str">
        <f t="shared" si="89"/>
        <v>CD</v>
      </c>
      <c r="CE44" s="128" t="e">
        <f t="shared" si="90"/>
        <v>#REF!</v>
      </c>
      <c r="CF44" s="128">
        <f t="shared" si="105"/>
        <v>0</v>
      </c>
      <c r="CG44" s="128">
        <f t="shared" si="102"/>
        <v>1</v>
      </c>
      <c r="CH44" s="128">
        <f t="shared" si="103"/>
        <v>0</v>
      </c>
      <c r="CI44" s="128">
        <f t="shared" si="104"/>
        <v>1</v>
      </c>
      <c r="CJ44" s="128">
        <f t="shared" si="52"/>
        <v>0</v>
      </c>
      <c r="CK44" s="128">
        <f t="shared" si="42"/>
        <v>0</v>
      </c>
      <c r="CL44" s="128">
        <f t="shared" si="42"/>
        <v>0</v>
      </c>
      <c r="CM44" s="128">
        <f t="shared" si="42"/>
        <v>0</v>
      </c>
      <c r="CN44" s="128">
        <f t="shared" si="42"/>
        <v>1</v>
      </c>
      <c r="CO44" s="128">
        <f t="shared" si="42"/>
        <v>0</v>
      </c>
      <c r="CP44" s="128">
        <f t="shared" si="42"/>
        <v>0</v>
      </c>
      <c r="CQ44" s="128">
        <f t="shared" si="53"/>
        <v>0</v>
      </c>
      <c r="CR44" s="128">
        <f t="shared" si="44"/>
        <v>1</v>
      </c>
      <c r="CS44" s="128">
        <f t="shared" si="44"/>
        <v>0</v>
      </c>
      <c r="CT44" s="128">
        <f t="shared" si="44"/>
        <v>0</v>
      </c>
      <c r="CU44" s="128">
        <f t="shared" si="44"/>
        <v>0</v>
      </c>
      <c r="CV44" s="128">
        <f t="shared" si="44"/>
        <v>0</v>
      </c>
      <c r="CW44" s="128">
        <f t="shared" si="44"/>
        <v>0</v>
      </c>
    </row>
    <row r="45" spans="1:101" s="5" customFormat="1" ht="11.25" customHeight="1">
      <c r="A45" s="15">
        <f>+alpha!D63</f>
        <v>6.58</v>
      </c>
      <c r="B45" s="97">
        <f>+alpha!E63</f>
        <v>6</v>
      </c>
      <c r="C45" s="97" t="str">
        <f>+alpha!F63</f>
        <v>45</v>
      </c>
      <c r="D45" s="98">
        <f>+alpha!G63</f>
        <v>34135</v>
      </c>
      <c r="E45" s="97" t="str">
        <f>+alpha!H63</f>
        <v>hst</v>
      </c>
      <c r="F45" s="97" t="str">
        <f>+alpha!I63</f>
        <v>hst</v>
      </c>
      <c r="G45" s="97">
        <f>+alpha!J63</f>
        <v>9</v>
      </c>
      <c r="H45" s="10">
        <f>+alpha!K63</f>
        <v>58.48888888888889</v>
      </c>
      <c r="I45" s="15" t="str">
        <f>+alpha!L63</f>
        <v>JHe</v>
      </c>
      <c r="J45" s="15" t="e">
        <f>+alpha!#REF!</f>
        <v>#REF!</v>
      </c>
      <c r="K45" s="15">
        <f>+alpha!M63</f>
        <v>6.58</v>
      </c>
      <c r="L45" s="97">
        <f>+alpha!N63</f>
        <v>8</v>
      </c>
      <c r="M45" s="97" t="str">
        <f>+alpha!O63</f>
        <v>08</v>
      </c>
      <c r="N45" s="98">
        <f>+alpha!P63</f>
        <v>40227</v>
      </c>
      <c r="O45" s="97" t="str">
        <f>+alpha!Q63</f>
        <v>hst</v>
      </c>
      <c r="P45" s="97" t="str">
        <f>+alpha!R63</f>
        <v>43003/160</v>
      </c>
      <c r="Q45" s="97">
        <f>+alpha!S63</f>
        <v>9</v>
      </c>
      <c r="R45" s="10">
        <f>+alpha!T63</f>
        <v>48.540983606557376</v>
      </c>
      <c r="S45" s="15" t="str">
        <f>+alpha!U63</f>
        <v>JR</v>
      </c>
      <c r="T45" s="15" t="e">
        <f>+alpha!#REF!</f>
        <v>#REF!</v>
      </c>
      <c r="U45" s="11" t="s">
        <v>279</v>
      </c>
      <c r="V45" s="6" t="s">
        <v>57</v>
      </c>
      <c r="W45" s="15">
        <f>+alpha!D49</f>
        <v>6.58</v>
      </c>
      <c r="X45" s="97">
        <f>+alpha!E49</f>
        <v>6</v>
      </c>
      <c r="Y45" s="97" t="str">
        <f>+alpha!F49</f>
        <v>59</v>
      </c>
      <c r="Z45" s="98">
        <f>+alpha!G49</f>
        <v>31563</v>
      </c>
      <c r="AA45" s="97" t="str">
        <f>+alpha!H49</f>
        <v>hst</v>
      </c>
      <c r="AB45" s="97" t="str">
        <f>+alpha!I49</f>
        <v>hst</v>
      </c>
      <c r="AC45" s="97">
        <f>+alpha!J49</f>
        <v>9</v>
      </c>
      <c r="AD45" s="10">
        <f>+alpha!K49</f>
        <v>56.5346062052506</v>
      </c>
      <c r="AE45" s="15" t="str">
        <f>+alpha!L49</f>
        <v>JHe</v>
      </c>
      <c r="AF45" s="15" t="e">
        <f>+alpha!#REF!</f>
        <v>#REF!</v>
      </c>
      <c r="AG45" s="15">
        <f>+alpha!M49</f>
        <v>6.58</v>
      </c>
      <c r="AH45" s="97">
        <f>+alpha!N49</f>
        <v>8</v>
      </c>
      <c r="AI45" s="97" t="str">
        <f>+alpha!O49</f>
        <v>50</v>
      </c>
      <c r="AJ45" s="98">
        <f>+alpha!P49</f>
        <v>40831</v>
      </c>
      <c r="AK45" s="97" t="str">
        <f>+alpha!Q49</f>
        <v>hst</v>
      </c>
      <c r="AL45" s="97" t="str">
        <f>+alpha!R49</f>
        <v>43187/150</v>
      </c>
      <c r="AM45" s="97">
        <f>+alpha!S49</f>
        <v>10</v>
      </c>
      <c r="AN45" s="10">
        <f>+alpha!T49</f>
        <v>44.69433962264151</v>
      </c>
      <c r="AO45" s="15" t="str">
        <f>+alpha!U49</f>
        <v>JHe</v>
      </c>
      <c r="AP45" s="98" t="e">
        <f>+alpha!#REF!</f>
        <v>#REF!</v>
      </c>
      <c r="AQ45" s="145">
        <f t="shared" si="98"/>
        <v>6</v>
      </c>
      <c r="AR45" s="128" t="str">
        <f t="shared" si="56"/>
        <v>45</v>
      </c>
      <c r="AS45" s="131">
        <f t="shared" si="57"/>
        <v>34135</v>
      </c>
      <c r="AT45" s="128" t="str">
        <f t="shared" si="58"/>
        <v>hst</v>
      </c>
      <c r="AU45" s="128" t="str">
        <f t="shared" si="59"/>
        <v>hst</v>
      </c>
      <c r="AV45" s="128">
        <f t="shared" si="60"/>
        <v>9</v>
      </c>
      <c r="AW45" s="133">
        <f t="shared" si="61"/>
        <v>58.48888888888889</v>
      </c>
      <c r="AX45" s="128" t="str">
        <f t="shared" si="62"/>
        <v>JHe</v>
      </c>
      <c r="AY45" s="128" t="e">
        <f t="shared" si="63"/>
        <v>#REF!</v>
      </c>
      <c r="AZ45" s="128">
        <f t="shared" si="64"/>
        <v>6.58</v>
      </c>
      <c r="BA45" s="145">
        <f t="shared" si="99"/>
        <v>8</v>
      </c>
      <c r="BB45" s="128" t="str">
        <f t="shared" si="65"/>
        <v>08</v>
      </c>
      <c r="BC45" s="131">
        <f t="shared" si="66"/>
        <v>40227</v>
      </c>
      <c r="BD45" s="128" t="str">
        <f t="shared" si="67"/>
        <v>hst</v>
      </c>
      <c r="BE45" s="128" t="str">
        <f t="shared" si="68"/>
        <v>43003/160</v>
      </c>
      <c r="BF45" s="128">
        <f t="shared" si="69"/>
        <v>9</v>
      </c>
      <c r="BG45" s="133">
        <f t="shared" si="70"/>
        <v>48.540983606557376</v>
      </c>
      <c r="BH45" s="147" t="str">
        <f t="shared" si="71"/>
        <v>JR</v>
      </c>
      <c r="BI45" s="128" t="e">
        <f t="shared" si="72"/>
        <v>#REF!</v>
      </c>
      <c r="BJ45" s="129" t="str">
        <f t="shared" si="55"/>
        <v>Gloucester</v>
      </c>
      <c r="BK45" s="149" t="s">
        <v>57</v>
      </c>
      <c r="BL45" s="135">
        <f t="shared" si="54"/>
        <v>6.58</v>
      </c>
      <c r="BM45" s="128">
        <f t="shared" si="73"/>
        <v>6</v>
      </c>
      <c r="BN45" s="128" t="str">
        <f t="shared" si="74"/>
        <v>59</v>
      </c>
      <c r="BO45" s="131">
        <f t="shared" si="75"/>
        <v>31563</v>
      </c>
      <c r="BP45" s="128" t="str">
        <f t="shared" si="76"/>
        <v>hst</v>
      </c>
      <c r="BQ45" s="128" t="str">
        <f t="shared" si="100"/>
        <v>hst</v>
      </c>
      <c r="BR45" s="128">
        <f t="shared" si="77"/>
        <v>9</v>
      </c>
      <c r="BS45" s="133">
        <f t="shared" si="78"/>
        <v>56.5346062052506</v>
      </c>
      <c r="BT45" s="147" t="str">
        <f t="shared" si="79"/>
        <v>JHe</v>
      </c>
      <c r="BU45" s="128" t="e">
        <f t="shared" si="80"/>
        <v>#REF!</v>
      </c>
      <c r="BV45" s="128">
        <f t="shared" si="81"/>
        <v>6.58</v>
      </c>
      <c r="BW45" s="128">
        <f t="shared" si="101"/>
        <v>8</v>
      </c>
      <c r="BX45" s="128" t="str">
        <f t="shared" si="83"/>
        <v>50</v>
      </c>
      <c r="BY45" s="131">
        <f t="shared" si="84"/>
        <v>40831</v>
      </c>
      <c r="BZ45" s="128" t="str">
        <f t="shared" si="85"/>
        <v>hst</v>
      </c>
      <c r="CA45" s="128" t="str">
        <f t="shared" si="86"/>
        <v>43187/150</v>
      </c>
      <c r="CB45" s="128">
        <f t="shared" si="87"/>
        <v>10</v>
      </c>
      <c r="CC45" s="133">
        <f t="shared" si="88"/>
        <v>44.69433962264151</v>
      </c>
      <c r="CD45" s="147" t="str">
        <f t="shared" si="89"/>
        <v>JHe</v>
      </c>
      <c r="CE45" s="128" t="e">
        <f t="shared" si="90"/>
        <v>#REF!</v>
      </c>
      <c r="CF45" s="128">
        <f t="shared" si="105"/>
        <v>0</v>
      </c>
      <c r="CG45" s="128">
        <f t="shared" si="102"/>
        <v>1</v>
      </c>
      <c r="CH45" s="128">
        <f t="shared" si="103"/>
        <v>0</v>
      </c>
      <c r="CI45" s="128">
        <f t="shared" si="104"/>
        <v>1</v>
      </c>
      <c r="CJ45" s="128">
        <f t="shared" si="52"/>
        <v>0</v>
      </c>
      <c r="CK45" s="128">
        <f t="shared" si="42"/>
        <v>0</v>
      </c>
      <c r="CL45" s="128">
        <f t="shared" si="42"/>
        <v>0</v>
      </c>
      <c r="CM45" s="128">
        <f t="shared" si="42"/>
        <v>1</v>
      </c>
      <c r="CN45" s="128">
        <f t="shared" si="42"/>
        <v>0</v>
      </c>
      <c r="CO45" s="128">
        <f aca="true" t="shared" si="106" ref="CK45:CP53">IF($BY45&gt;CO$5,0,(IF($BY45&lt;CO$4,0,1)))</f>
        <v>0</v>
      </c>
      <c r="CP45" s="128">
        <f t="shared" si="106"/>
        <v>0</v>
      </c>
      <c r="CQ45" s="128">
        <f t="shared" si="53"/>
        <v>0</v>
      </c>
      <c r="CR45" s="128">
        <f t="shared" si="44"/>
        <v>0</v>
      </c>
      <c r="CS45" s="128">
        <f t="shared" si="44"/>
        <v>1</v>
      </c>
      <c r="CT45" s="128">
        <f t="shared" si="44"/>
        <v>0</v>
      </c>
      <c r="CU45" s="128">
        <f t="shared" si="44"/>
        <v>0</v>
      </c>
      <c r="CV45" s="128">
        <f aca="true" t="shared" si="107" ref="CR45:CW53">IF($BC45&gt;CV$5,0,(IF($BC45&lt;CV$4,0,1)))</f>
        <v>0</v>
      </c>
      <c r="CW45" s="128">
        <f t="shared" si="107"/>
        <v>0</v>
      </c>
    </row>
    <row r="46" spans="1:101" s="5" customFormat="1" ht="11.25" customHeight="1">
      <c r="A46" s="15">
        <f>+alpha!D26</f>
        <v>38.61</v>
      </c>
      <c r="B46" s="97">
        <f>+alpha!E26</f>
        <v>28</v>
      </c>
      <c r="C46" s="97" t="str">
        <f>+alpha!F26</f>
        <v>43</v>
      </c>
      <c r="D46" s="98" t="str">
        <f>+alpha!G26</f>
        <v>13.05.06</v>
      </c>
      <c r="E46" s="97">
        <f>+alpha!H26</f>
        <v>221</v>
      </c>
      <c r="F46" s="97" t="str">
        <f>+alpha!I26</f>
        <v>221118</v>
      </c>
      <c r="G46" s="97">
        <f>+alpha!J26</f>
        <v>5</v>
      </c>
      <c r="H46" s="10">
        <f>+alpha!K26</f>
        <v>80.67092280905398</v>
      </c>
      <c r="I46" s="15" t="str">
        <f>+alpha!L26</f>
        <v>JHe</v>
      </c>
      <c r="J46" s="15" t="e">
        <f>+alpha!#REF!</f>
        <v>#REF!</v>
      </c>
      <c r="K46" s="15">
        <f>+alpha!M26</f>
        <v>38.61</v>
      </c>
      <c r="L46" s="97">
        <f>+alpha!N26</f>
        <v>26</v>
      </c>
      <c r="M46" s="97" t="str">
        <f>+alpha!O26</f>
        <v>34</v>
      </c>
      <c r="N46" s="98">
        <f>+alpha!P26</f>
        <v>44081</v>
      </c>
      <c r="O46" s="97">
        <f>+alpha!Q26</f>
        <v>221</v>
      </c>
      <c r="P46" s="97" t="str">
        <f>+alpha!R26</f>
        <v>221128</v>
      </c>
      <c r="Q46" s="97">
        <f>+alpha!S26</f>
        <v>5</v>
      </c>
      <c r="R46" s="10">
        <f>+alpha!T26</f>
        <v>87.19949811794228</v>
      </c>
      <c r="S46" s="15" t="str">
        <f>+alpha!U26</f>
        <v>JHe  </v>
      </c>
      <c r="T46" s="15" t="e">
        <f>+alpha!#REF!</f>
        <v>#REF!</v>
      </c>
      <c r="U46" s="11" t="s">
        <v>83</v>
      </c>
      <c r="V46" s="6" t="s">
        <v>253</v>
      </c>
      <c r="W46" s="15">
        <f>+alpha!D46</f>
        <v>38.61</v>
      </c>
      <c r="X46" s="97">
        <f>+alpha!E46</f>
        <v>27</v>
      </c>
      <c r="Y46" s="97" t="str">
        <f>+alpha!F46</f>
        <v>51</v>
      </c>
      <c r="Z46" s="98" t="str">
        <f>+alpha!G46</f>
        <v>03.10.05</v>
      </c>
      <c r="AA46" s="97">
        <f>+alpha!H46</f>
        <v>221</v>
      </c>
      <c r="AB46" s="97" t="str">
        <f>+alpha!I46</f>
        <v>221114</v>
      </c>
      <c r="AC46" s="97">
        <f>+alpha!J46</f>
        <v>5</v>
      </c>
      <c r="AD46" s="10">
        <f>+alpha!K46</f>
        <v>83.18132854578097</v>
      </c>
      <c r="AE46" s="15" t="str">
        <f>+alpha!L46</f>
        <v>CD</v>
      </c>
      <c r="AF46" s="15" t="e">
        <f>+alpha!#REF!</f>
        <v>#REF!</v>
      </c>
      <c r="AG46" s="15">
        <f>+alpha!M46</f>
        <v>38.61</v>
      </c>
      <c r="AH46" s="97">
        <f>+alpha!N46</f>
        <v>27</v>
      </c>
      <c r="AI46" s="97" t="str">
        <f>+alpha!O46</f>
        <v>13</v>
      </c>
      <c r="AJ46" s="98">
        <f>+alpha!P46</f>
        <v>40086</v>
      </c>
      <c r="AK46" s="97">
        <f>+alpha!Q46</f>
        <v>220</v>
      </c>
      <c r="AL46" s="97" t="str">
        <f>+alpha!R46</f>
        <v>220026</v>
      </c>
      <c r="AM46" s="97">
        <f>+alpha!S46</f>
        <v>4</v>
      </c>
      <c r="AN46" s="10">
        <f>+alpha!T46</f>
        <v>85.11696264543784</v>
      </c>
      <c r="AO46" s="15" t="str">
        <f>+alpha!U46</f>
        <v>JHe</v>
      </c>
      <c r="AP46" s="98" t="e">
        <f>+alpha!#REF!</f>
        <v>#REF!</v>
      </c>
      <c r="AQ46" s="145">
        <f t="shared" si="98"/>
        <v>28</v>
      </c>
      <c r="AR46" s="128" t="str">
        <f t="shared" si="56"/>
        <v>43</v>
      </c>
      <c r="AS46" s="131" t="str">
        <f t="shared" si="57"/>
        <v>13.05.06</v>
      </c>
      <c r="AT46" s="128">
        <f t="shared" si="58"/>
        <v>221</v>
      </c>
      <c r="AU46" s="128" t="str">
        <f t="shared" si="59"/>
        <v>221118</v>
      </c>
      <c r="AV46" s="128">
        <f t="shared" si="60"/>
        <v>5</v>
      </c>
      <c r="AW46" s="133">
        <f t="shared" si="61"/>
        <v>80.67092280905398</v>
      </c>
      <c r="AX46" s="128" t="str">
        <f t="shared" si="62"/>
        <v>JHe</v>
      </c>
      <c r="AY46" s="128" t="e">
        <f t="shared" si="63"/>
        <v>#REF!</v>
      </c>
      <c r="AZ46" s="128">
        <f t="shared" si="64"/>
        <v>38.61</v>
      </c>
      <c r="BA46" s="145">
        <f t="shared" si="99"/>
        <v>26</v>
      </c>
      <c r="BB46" s="128" t="str">
        <f t="shared" si="65"/>
        <v>34</v>
      </c>
      <c r="BC46" s="131">
        <f t="shared" si="66"/>
        <v>44081</v>
      </c>
      <c r="BD46" s="128">
        <f t="shared" si="67"/>
        <v>221</v>
      </c>
      <c r="BE46" s="128" t="str">
        <f t="shared" si="68"/>
        <v>221128</v>
      </c>
      <c r="BF46" s="128">
        <f t="shared" si="69"/>
        <v>5</v>
      </c>
      <c r="BG46" s="133">
        <f t="shared" si="70"/>
        <v>87.19949811794228</v>
      </c>
      <c r="BH46" s="147" t="str">
        <f t="shared" si="71"/>
        <v>JHe  </v>
      </c>
      <c r="BI46" s="128" t="e">
        <f t="shared" si="72"/>
        <v>#REF!</v>
      </c>
      <c r="BJ46" s="129" t="str">
        <f t="shared" si="55"/>
        <v>Bristol Parkway</v>
      </c>
      <c r="BK46" s="149" t="s">
        <v>253</v>
      </c>
      <c r="BL46" s="135">
        <f t="shared" si="54"/>
        <v>38.61</v>
      </c>
      <c r="BM46" s="128">
        <f t="shared" si="73"/>
        <v>27</v>
      </c>
      <c r="BN46" s="128" t="str">
        <f t="shared" si="74"/>
        <v>51</v>
      </c>
      <c r="BO46" s="131" t="str">
        <f t="shared" si="75"/>
        <v>03.10.05</v>
      </c>
      <c r="BP46" s="128">
        <f t="shared" si="76"/>
        <v>221</v>
      </c>
      <c r="BQ46" s="128" t="str">
        <f t="shared" si="100"/>
        <v>221114</v>
      </c>
      <c r="BR46" s="128">
        <f t="shared" si="77"/>
        <v>5</v>
      </c>
      <c r="BS46" s="133">
        <f t="shared" si="78"/>
        <v>83.18132854578097</v>
      </c>
      <c r="BT46" s="147" t="str">
        <f t="shared" si="79"/>
        <v>CD</v>
      </c>
      <c r="BU46" s="128" t="e">
        <f t="shared" si="80"/>
        <v>#REF!</v>
      </c>
      <c r="BV46" s="128">
        <f t="shared" si="81"/>
        <v>38.61</v>
      </c>
      <c r="BW46" s="128">
        <f t="shared" si="101"/>
        <v>27</v>
      </c>
      <c r="BX46" s="128" t="str">
        <f t="shared" si="83"/>
        <v>13</v>
      </c>
      <c r="BY46" s="131">
        <f t="shared" si="84"/>
        <v>40086</v>
      </c>
      <c r="BZ46" s="128">
        <f t="shared" si="85"/>
        <v>220</v>
      </c>
      <c r="CA46" s="128" t="str">
        <f t="shared" si="86"/>
        <v>220026</v>
      </c>
      <c r="CB46" s="128">
        <f t="shared" si="87"/>
        <v>4</v>
      </c>
      <c r="CC46" s="133">
        <f t="shared" si="88"/>
        <v>85.11696264543784</v>
      </c>
      <c r="CD46" s="147" t="str">
        <f t="shared" si="89"/>
        <v>JHe</v>
      </c>
      <c r="CE46" s="128" t="e">
        <f t="shared" si="90"/>
        <v>#REF!</v>
      </c>
      <c r="CF46" s="128">
        <f t="shared" si="105"/>
        <v>1</v>
      </c>
      <c r="CG46" s="128">
        <f t="shared" si="102"/>
        <v>0</v>
      </c>
      <c r="CH46" s="128">
        <f t="shared" si="103"/>
        <v>1</v>
      </c>
      <c r="CI46" s="128">
        <f t="shared" si="104"/>
        <v>0</v>
      </c>
      <c r="CJ46" s="128">
        <f t="shared" si="52"/>
        <v>0</v>
      </c>
      <c r="CK46" s="128">
        <f t="shared" si="106"/>
        <v>1</v>
      </c>
      <c r="CL46" s="128">
        <f t="shared" si="106"/>
        <v>0</v>
      </c>
      <c r="CM46" s="128">
        <f t="shared" si="106"/>
        <v>0</v>
      </c>
      <c r="CN46" s="128">
        <f t="shared" si="106"/>
        <v>0</v>
      </c>
      <c r="CO46" s="128">
        <f t="shared" si="106"/>
        <v>0</v>
      </c>
      <c r="CP46" s="128">
        <f t="shared" si="106"/>
        <v>0</v>
      </c>
      <c r="CQ46" s="128">
        <f t="shared" si="53"/>
        <v>0</v>
      </c>
      <c r="CR46" s="128">
        <f t="shared" si="107"/>
        <v>0</v>
      </c>
      <c r="CS46" s="128">
        <f t="shared" si="107"/>
        <v>0</v>
      </c>
      <c r="CT46" s="128">
        <f t="shared" si="107"/>
        <v>0</v>
      </c>
      <c r="CU46" s="128">
        <f t="shared" si="107"/>
        <v>0</v>
      </c>
      <c r="CV46" s="128">
        <f t="shared" si="107"/>
        <v>0</v>
      </c>
      <c r="CW46" s="128">
        <f t="shared" si="107"/>
        <v>0</v>
      </c>
    </row>
    <row r="47" spans="1:101" s="5" customFormat="1" ht="11.25" customHeight="1">
      <c r="A47" s="15">
        <f>+alpha!D27</f>
        <v>38.61</v>
      </c>
      <c r="B47" s="97">
        <f>+alpha!E27</f>
        <v>28</v>
      </c>
      <c r="C47" s="97" t="str">
        <f>+alpha!F27</f>
        <v>35</v>
      </c>
      <c r="D47" s="98">
        <f>+alpha!G27</f>
        <v>31944</v>
      </c>
      <c r="E47" s="97" t="str">
        <f>+alpha!H27</f>
        <v>hst</v>
      </c>
      <c r="F47" s="97" t="str">
        <f>+alpha!I27</f>
        <v>hst</v>
      </c>
      <c r="G47" s="97">
        <f>+alpha!J27</f>
        <v>0</v>
      </c>
      <c r="H47" s="10">
        <f>+alpha!K27</f>
        <v>81.04723032069971</v>
      </c>
      <c r="I47" s="15" t="str">
        <f>+alpha!L27</f>
        <v>MW</v>
      </c>
      <c r="J47" s="15" t="e">
        <f>+alpha!#REF!</f>
        <v>#REF!</v>
      </c>
      <c r="K47" s="15">
        <f>+alpha!M27</f>
        <v>38.61</v>
      </c>
      <c r="L47" s="97">
        <f>+alpha!N27</f>
        <v>27</v>
      </c>
      <c r="M47" s="97" t="str">
        <f>+alpha!O27</f>
        <v>10</v>
      </c>
      <c r="N47" s="98" t="str">
        <f>+alpha!P27</f>
        <v>xx.xx.17</v>
      </c>
      <c r="O47" s="97" t="str">
        <f>+alpha!Q27</f>
        <v>hst</v>
      </c>
      <c r="P47" s="97" t="str">
        <f>+alpha!R27</f>
        <v>43xxx/xxx</v>
      </c>
      <c r="Q47" s="97">
        <f>+alpha!S27</f>
        <v>9</v>
      </c>
      <c r="R47" s="10">
        <f>+alpha!T27</f>
        <v>85.27361963190184</v>
      </c>
      <c r="S47" s="15" t="str">
        <f>+alpha!U27</f>
        <v>Dad  </v>
      </c>
      <c r="T47" s="15" t="e">
        <f>+alpha!#REF!</f>
        <v>#REF!</v>
      </c>
      <c r="U47" s="11" t="s">
        <v>83</v>
      </c>
      <c r="V47" s="6" t="s">
        <v>57</v>
      </c>
      <c r="W47" s="15">
        <f>+alpha!D47</f>
        <v>38.61</v>
      </c>
      <c r="X47" s="97">
        <f>+alpha!E47</f>
        <v>27</v>
      </c>
      <c r="Y47" s="97" t="str">
        <f>+alpha!F47</f>
        <v>41</v>
      </c>
      <c r="Z47" s="98">
        <f>+alpha!G47</f>
        <v>31641</v>
      </c>
      <c r="AA47" s="97" t="str">
        <f>+alpha!H47</f>
        <v>hst</v>
      </c>
      <c r="AB47" s="97" t="str">
        <f>+alpha!I47</f>
        <v>hst</v>
      </c>
      <c r="AC47" s="97">
        <f>+alpha!J47</f>
        <v>9</v>
      </c>
      <c r="AD47" s="10">
        <f>+alpha!K47</f>
        <v>83.68211920529801</v>
      </c>
      <c r="AE47" s="15" t="str">
        <f>+alpha!L47</f>
        <v>JHe</v>
      </c>
      <c r="AF47" s="15" t="e">
        <f>+alpha!#REF!</f>
        <v>#REF!</v>
      </c>
      <c r="AG47" s="15">
        <f>+alpha!M47</f>
        <v>38.61</v>
      </c>
      <c r="AH47" s="97">
        <f>+alpha!N47</f>
        <v>28</v>
      </c>
      <c r="AI47" s="97" t="str">
        <f>+alpha!O47</f>
        <v>12</v>
      </c>
      <c r="AJ47" s="98">
        <f>+alpha!P47</f>
        <v>39970</v>
      </c>
      <c r="AK47" s="97" t="str">
        <f>+alpha!Q47</f>
        <v>hst</v>
      </c>
      <c r="AL47" s="97" t="str">
        <f>+alpha!R47</f>
        <v>43303/378</v>
      </c>
      <c r="AM47" s="97">
        <f>+alpha!S47</f>
        <v>10</v>
      </c>
      <c r="AN47" s="10">
        <f>+alpha!T47</f>
        <v>82.14893617021276</v>
      </c>
      <c r="AO47" s="15" t="str">
        <f>+alpha!U47</f>
        <v>JHe</v>
      </c>
      <c r="AP47" s="98" t="e">
        <f>+alpha!#REF!</f>
        <v>#REF!</v>
      </c>
      <c r="AQ47" s="145">
        <f t="shared" si="98"/>
        <v>28</v>
      </c>
      <c r="AR47" s="128" t="str">
        <f t="shared" si="56"/>
        <v>35</v>
      </c>
      <c r="AS47" s="131">
        <f t="shared" si="57"/>
        <v>31944</v>
      </c>
      <c r="AT47" s="128" t="str">
        <f t="shared" si="58"/>
        <v>hst</v>
      </c>
      <c r="AU47" s="128" t="str">
        <f t="shared" si="59"/>
        <v>hst</v>
      </c>
      <c r="AV47" s="128">
        <f t="shared" si="60"/>
        <v>0</v>
      </c>
      <c r="AW47" s="133">
        <f t="shared" si="61"/>
        <v>81.04723032069971</v>
      </c>
      <c r="AX47" s="128" t="str">
        <f t="shared" si="62"/>
        <v>MW</v>
      </c>
      <c r="AY47" s="128" t="e">
        <f t="shared" si="63"/>
        <v>#REF!</v>
      </c>
      <c r="AZ47" s="128">
        <f t="shared" si="64"/>
        <v>38.61</v>
      </c>
      <c r="BA47" s="145">
        <f t="shared" si="99"/>
        <v>27</v>
      </c>
      <c r="BB47" s="128" t="str">
        <f t="shared" si="65"/>
        <v>10</v>
      </c>
      <c r="BC47" s="131" t="str">
        <f t="shared" si="66"/>
        <v>xx.xx.17</v>
      </c>
      <c r="BD47" s="128" t="str">
        <f t="shared" si="67"/>
        <v>hst</v>
      </c>
      <c r="BE47" s="128" t="str">
        <f t="shared" si="68"/>
        <v>43xxx/xxx</v>
      </c>
      <c r="BF47" s="128">
        <f t="shared" si="69"/>
        <v>9</v>
      </c>
      <c r="BG47" s="133">
        <f t="shared" si="70"/>
        <v>85.27361963190184</v>
      </c>
      <c r="BH47" s="147" t="str">
        <f t="shared" si="71"/>
        <v>Dad  </v>
      </c>
      <c r="BI47" s="128" t="e">
        <f t="shared" si="72"/>
        <v>#REF!</v>
      </c>
      <c r="BJ47" s="129" t="str">
        <f t="shared" si="55"/>
        <v>Bristol Parkway</v>
      </c>
      <c r="BK47" s="149" t="s">
        <v>57</v>
      </c>
      <c r="BL47" s="135">
        <f t="shared" si="54"/>
      </c>
      <c r="BM47" s="128">
        <f t="shared" si="73"/>
        <v>27</v>
      </c>
      <c r="BN47" s="128" t="str">
        <f t="shared" si="74"/>
        <v>41</v>
      </c>
      <c r="BO47" s="131">
        <f t="shared" si="75"/>
        <v>31641</v>
      </c>
      <c r="BP47" s="128" t="str">
        <f t="shared" si="76"/>
        <v>hst</v>
      </c>
      <c r="BQ47" s="128" t="str">
        <f t="shared" si="100"/>
        <v>hst</v>
      </c>
      <c r="BR47" s="128">
        <f t="shared" si="77"/>
        <v>9</v>
      </c>
      <c r="BS47" s="133">
        <f t="shared" si="78"/>
        <v>83.68211920529801</v>
      </c>
      <c r="BT47" s="147" t="str">
        <f t="shared" si="79"/>
        <v>JHe</v>
      </c>
      <c r="BU47" s="128" t="e">
        <f t="shared" si="80"/>
        <v>#REF!</v>
      </c>
      <c r="BV47" s="128">
        <f t="shared" si="81"/>
        <v>38.61</v>
      </c>
      <c r="BW47" s="128">
        <f t="shared" si="101"/>
        <v>28</v>
      </c>
      <c r="BX47" s="128" t="str">
        <f t="shared" si="83"/>
        <v>12</v>
      </c>
      <c r="BY47" s="131">
        <f t="shared" si="84"/>
        <v>39970</v>
      </c>
      <c r="BZ47" s="128" t="str">
        <f t="shared" si="85"/>
        <v>hst</v>
      </c>
      <c r="CA47" s="128" t="str">
        <f t="shared" si="86"/>
        <v>43303/378</v>
      </c>
      <c r="CB47" s="128">
        <f t="shared" si="87"/>
        <v>10</v>
      </c>
      <c r="CC47" s="133">
        <f t="shared" si="88"/>
        <v>82.14893617021276</v>
      </c>
      <c r="CD47" s="147" t="str">
        <f t="shared" si="89"/>
        <v>JHe</v>
      </c>
      <c r="CE47" s="128" t="e">
        <f t="shared" si="90"/>
        <v>#REF!</v>
      </c>
      <c r="CF47" s="128">
        <f t="shared" si="105"/>
        <v>0</v>
      </c>
      <c r="CG47" s="128">
        <f t="shared" si="102"/>
        <v>1</v>
      </c>
      <c r="CH47" s="128">
        <f t="shared" si="103"/>
        <v>1</v>
      </c>
      <c r="CI47" s="128">
        <f t="shared" si="104"/>
        <v>0</v>
      </c>
      <c r="CJ47" s="128">
        <f t="shared" si="52"/>
        <v>0</v>
      </c>
      <c r="CK47" s="128">
        <f t="shared" si="106"/>
        <v>1</v>
      </c>
      <c r="CL47" s="128">
        <f t="shared" si="106"/>
        <v>0</v>
      </c>
      <c r="CM47" s="128">
        <f t="shared" si="106"/>
        <v>0</v>
      </c>
      <c r="CN47" s="128">
        <f t="shared" si="106"/>
        <v>0</v>
      </c>
      <c r="CO47" s="128">
        <f t="shared" si="106"/>
        <v>0</v>
      </c>
      <c r="CP47" s="128">
        <f t="shared" si="106"/>
        <v>0</v>
      </c>
      <c r="CQ47" s="128">
        <f t="shared" si="53"/>
        <v>0</v>
      </c>
      <c r="CR47" s="128">
        <f t="shared" si="107"/>
        <v>0</v>
      </c>
      <c r="CS47" s="128">
        <f t="shared" si="107"/>
        <v>0</v>
      </c>
      <c r="CT47" s="128">
        <f t="shared" si="107"/>
        <v>0</v>
      </c>
      <c r="CU47" s="128">
        <f t="shared" si="107"/>
        <v>0</v>
      </c>
      <c r="CV47" s="128">
        <f t="shared" si="107"/>
        <v>0</v>
      </c>
      <c r="CW47" s="128">
        <f t="shared" si="107"/>
        <v>0</v>
      </c>
    </row>
    <row r="48" spans="1:101" s="5" customFormat="1" ht="11.25" customHeight="1">
      <c r="A48" s="15"/>
      <c r="B48" s="97"/>
      <c r="C48" s="97"/>
      <c r="D48" s="98"/>
      <c r="E48" s="97"/>
      <c r="F48" s="97"/>
      <c r="G48" s="97"/>
      <c r="H48" s="10"/>
      <c r="I48" s="15"/>
      <c r="J48" s="15"/>
      <c r="K48" s="15"/>
      <c r="L48" s="97"/>
      <c r="M48" s="97"/>
      <c r="N48" s="98"/>
      <c r="O48" s="97"/>
      <c r="P48" s="97"/>
      <c r="Q48" s="97"/>
      <c r="R48" s="10"/>
      <c r="S48" s="15"/>
      <c r="T48" s="15"/>
      <c r="U48" s="11" t="s">
        <v>688</v>
      </c>
      <c r="V48" s="6"/>
      <c r="W48" s="15"/>
      <c r="X48" s="97"/>
      <c r="Y48" s="97"/>
      <c r="Z48" s="98"/>
      <c r="AA48" s="97"/>
      <c r="AB48" s="97"/>
      <c r="AC48" s="97"/>
      <c r="AD48" s="10"/>
      <c r="AE48" s="15"/>
      <c r="AF48" s="15"/>
      <c r="AG48" s="15"/>
      <c r="AH48" s="97"/>
      <c r="AI48" s="97"/>
      <c r="AJ48" s="98"/>
      <c r="AK48" s="97"/>
      <c r="AL48" s="97"/>
      <c r="AM48" s="97"/>
      <c r="AN48" s="10"/>
      <c r="AO48" s="15"/>
      <c r="AP48" s="98"/>
      <c r="AQ48" s="145">
        <f t="shared" si="98"/>
      </c>
      <c r="AR48" s="128">
        <f t="shared" si="56"/>
      </c>
      <c r="AS48" s="131">
        <f t="shared" si="57"/>
      </c>
      <c r="AT48" s="128">
        <f t="shared" si="58"/>
      </c>
      <c r="AU48" s="128">
        <f t="shared" si="59"/>
      </c>
      <c r="AV48" s="128">
        <f t="shared" si="60"/>
      </c>
      <c r="AW48" s="133">
        <f t="shared" si="61"/>
      </c>
      <c r="AX48" s="128">
        <f t="shared" si="62"/>
      </c>
      <c r="AY48" s="128">
        <f t="shared" si="63"/>
      </c>
      <c r="AZ48" s="128">
        <f t="shared" si="64"/>
      </c>
      <c r="BA48" s="145">
        <f t="shared" si="99"/>
      </c>
      <c r="BB48" s="128">
        <f t="shared" si="65"/>
      </c>
      <c r="BC48" s="131">
        <f t="shared" si="66"/>
      </c>
      <c r="BD48" s="128">
        <f t="shared" si="67"/>
      </c>
      <c r="BE48" s="128">
        <f t="shared" si="68"/>
      </c>
      <c r="BF48" s="128">
        <f t="shared" si="69"/>
      </c>
      <c r="BG48" s="133">
        <f t="shared" si="70"/>
      </c>
      <c r="BH48" s="147">
        <f t="shared" si="71"/>
      </c>
      <c r="BI48" s="128">
        <f t="shared" si="72"/>
      </c>
      <c r="BJ48" s="129" t="str">
        <f t="shared" si="55"/>
        <v>GLOUCESTER</v>
      </c>
      <c r="BK48" s="149"/>
      <c r="BL48" s="135">
        <f t="shared" si="54"/>
      </c>
      <c r="BM48" s="128">
        <f t="shared" si="73"/>
      </c>
      <c r="BN48" s="128">
        <f t="shared" si="74"/>
      </c>
      <c r="BO48" s="131">
        <f t="shared" si="75"/>
      </c>
      <c r="BP48" s="128">
        <f t="shared" si="76"/>
      </c>
      <c r="BQ48" s="128">
        <f t="shared" si="100"/>
      </c>
      <c r="BR48" s="128">
        <f t="shared" si="77"/>
      </c>
      <c r="BS48" s="133">
        <f t="shared" si="78"/>
      </c>
      <c r="BT48" s="147">
        <f t="shared" si="79"/>
      </c>
      <c r="BU48" s="128">
        <f t="shared" si="80"/>
      </c>
      <c r="BV48" s="128">
        <f t="shared" si="81"/>
      </c>
      <c r="BW48" s="128">
        <f t="shared" si="101"/>
      </c>
      <c r="BX48" s="128">
        <f t="shared" si="83"/>
      </c>
      <c r="BY48" s="131">
        <f t="shared" si="84"/>
      </c>
      <c r="BZ48" s="128">
        <f t="shared" si="85"/>
      </c>
      <c r="CA48" s="128">
        <f t="shared" si="86"/>
      </c>
      <c r="CB48" s="128">
        <f t="shared" si="87"/>
      </c>
      <c r="CC48" s="133">
        <f t="shared" si="88"/>
      </c>
      <c r="CD48" s="147">
        <f t="shared" si="89"/>
      </c>
      <c r="CE48" s="128">
        <f t="shared" si="90"/>
      </c>
      <c r="CF48" s="128">
        <f t="shared" si="105"/>
        <v>0</v>
      </c>
      <c r="CG48" s="128">
        <f t="shared" si="102"/>
        <v>0</v>
      </c>
      <c r="CH48" s="128">
        <f t="shared" si="103"/>
        <v>0</v>
      </c>
      <c r="CI48" s="128">
        <f t="shared" si="104"/>
        <v>0</v>
      </c>
      <c r="CJ48" s="128">
        <f t="shared" si="52"/>
        <v>0</v>
      </c>
      <c r="CK48" s="128">
        <f t="shared" si="106"/>
        <v>0</v>
      </c>
      <c r="CL48" s="128">
        <f t="shared" si="106"/>
        <v>0</v>
      </c>
      <c r="CM48" s="128">
        <f t="shared" si="106"/>
        <v>0</v>
      </c>
      <c r="CN48" s="128">
        <f t="shared" si="106"/>
        <v>0</v>
      </c>
      <c r="CO48" s="128">
        <f t="shared" si="106"/>
        <v>0</v>
      </c>
      <c r="CP48" s="128">
        <f t="shared" si="106"/>
        <v>0</v>
      </c>
      <c r="CQ48" s="128">
        <f t="shared" si="53"/>
        <v>0</v>
      </c>
      <c r="CR48" s="128">
        <f t="shared" si="107"/>
        <v>0</v>
      </c>
      <c r="CS48" s="128">
        <f t="shared" si="107"/>
        <v>0</v>
      </c>
      <c r="CT48" s="128">
        <f t="shared" si="107"/>
        <v>0</v>
      </c>
      <c r="CU48" s="128">
        <f t="shared" si="107"/>
        <v>0</v>
      </c>
      <c r="CV48" s="128">
        <f t="shared" si="107"/>
        <v>0</v>
      </c>
      <c r="CW48" s="128">
        <f t="shared" si="107"/>
        <v>0</v>
      </c>
    </row>
    <row r="49" spans="1:101" s="5" customFormat="1" ht="11.25" customHeight="1">
      <c r="A49" s="15">
        <f>+alpha!D71</f>
        <v>44.5</v>
      </c>
      <c r="B49" s="97">
        <f>+alpha!E71</f>
        <v>39</v>
      </c>
      <c r="C49" s="97" t="str">
        <f>+alpha!F71</f>
        <v>42</v>
      </c>
      <c r="D49" s="98">
        <f>+alpha!G71</f>
        <v>36750</v>
      </c>
      <c r="E49" s="97">
        <f>+alpha!H71</f>
        <v>158</v>
      </c>
      <c r="F49" s="97" t="str">
        <f>+alpha!I71</f>
        <v>158794</v>
      </c>
      <c r="G49" s="97">
        <f>+alpha!J71</f>
        <v>2</v>
      </c>
      <c r="H49" s="10">
        <f>+alpha!K71</f>
        <v>67.2544080604534</v>
      </c>
      <c r="I49" s="15" t="str">
        <f>+alpha!L71</f>
        <v>LA</v>
      </c>
      <c r="J49" s="15" t="e">
        <f>+alpha!#REF!</f>
        <v>#REF!</v>
      </c>
      <c r="K49" s="15">
        <f>+alpha!M71</f>
        <v>44.5</v>
      </c>
      <c r="L49" s="97">
        <f>+alpha!N71</f>
        <v>40</v>
      </c>
      <c r="M49" s="97" t="str">
        <f>+alpha!O71</f>
        <v>06</v>
      </c>
      <c r="N49" s="98">
        <f>+alpha!P71</f>
        <v>39613</v>
      </c>
      <c r="O49" s="97">
        <f>+alpha!Q71</f>
        <v>170</v>
      </c>
      <c r="P49" s="97" t="str">
        <f>+alpha!R71</f>
        <v>170107</v>
      </c>
      <c r="Q49" s="97">
        <f>+alpha!S71</f>
        <v>3</v>
      </c>
      <c r="R49" s="10">
        <f>+alpha!T71</f>
        <v>66.58354114713217</v>
      </c>
      <c r="S49" s="15" t="str">
        <f>+alpha!U71</f>
        <v>FC</v>
      </c>
      <c r="T49" s="15" t="e">
        <f>+alpha!#REF!</f>
        <v>#REF!</v>
      </c>
      <c r="U49" s="11" t="s">
        <v>85</v>
      </c>
      <c r="V49" s="6" t="s">
        <v>253</v>
      </c>
      <c r="W49" s="15">
        <f>+alpha!D64</f>
        <v>44.5</v>
      </c>
      <c r="X49" s="97">
        <f>+alpha!E64</f>
        <v>39</v>
      </c>
      <c r="Y49" s="97" t="str">
        <f>+alpha!F64</f>
        <v>29</v>
      </c>
      <c r="Z49" s="98">
        <f>+alpha!G64</f>
        <v>36939</v>
      </c>
      <c r="AA49" s="97">
        <f>+alpha!H64</f>
        <v>170</v>
      </c>
      <c r="AB49" s="97" t="str">
        <f>+alpha!I64</f>
        <v>170634</v>
      </c>
      <c r="AC49" s="97">
        <f>+alpha!J64</f>
        <v>3</v>
      </c>
      <c r="AD49" s="10">
        <f>+alpha!K64</f>
        <v>67.62346981848881</v>
      </c>
      <c r="AE49" s="15" t="str">
        <f>+alpha!L64</f>
        <v>KB</v>
      </c>
      <c r="AF49" s="15" t="e">
        <f>+alpha!#REF!</f>
        <v>#REF!</v>
      </c>
      <c r="AG49" s="15">
        <f>+alpha!M64</f>
        <v>44.5</v>
      </c>
      <c r="AH49" s="97">
        <f>+alpha!N64</f>
        <v>41</v>
      </c>
      <c r="AI49" s="97" t="str">
        <f>+alpha!O64</f>
        <v>03</v>
      </c>
      <c r="AJ49" s="98">
        <f>+alpha!P64</f>
        <v>44342</v>
      </c>
      <c r="AK49" s="97">
        <f>+alpha!Q64</f>
        <v>170</v>
      </c>
      <c r="AL49" s="97" t="str">
        <f>+alpha!R64</f>
        <v>170108</v>
      </c>
      <c r="AM49" s="97">
        <f>+alpha!S64</f>
        <v>3</v>
      </c>
      <c r="AN49" s="10">
        <f>+alpha!T64</f>
        <v>65.04263093788063</v>
      </c>
      <c r="AO49" s="15" t="str">
        <f>+alpha!U64</f>
        <v>JR   </v>
      </c>
      <c r="AP49" s="98" t="e">
        <f>+alpha!#REF!</f>
        <v>#REF!</v>
      </c>
      <c r="AQ49" s="145">
        <f t="shared" si="98"/>
        <v>39</v>
      </c>
      <c r="AR49" s="128" t="str">
        <f t="shared" si="56"/>
        <v>42</v>
      </c>
      <c r="AS49" s="131">
        <f t="shared" si="57"/>
        <v>36750</v>
      </c>
      <c r="AT49" s="128">
        <f t="shared" si="58"/>
        <v>158</v>
      </c>
      <c r="AU49" s="128" t="str">
        <f t="shared" si="59"/>
        <v>158794</v>
      </c>
      <c r="AV49" s="128">
        <f t="shared" si="60"/>
        <v>2</v>
      </c>
      <c r="AW49" s="133">
        <f t="shared" si="61"/>
        <v>67.2544080604534</v>
      </c>
      <c r="AX49" s="128" t="str">
        <f t="shared" si="62"/>
        <v>LA</v>
      </c>
      <c r="AY49" s="128" t="e">
        <f t="shared" si="63"/>
        <v>#REF!</v>
      </c>
      <c r="AZ49" s="128">
        <f t="shared" si="64"/>
        <v>44.5</v>
      </c>
      <c r="BA49" s="145">
        <f t="shared" si="99"/>
        <v>40</v>
      </c>
      <c r="BB49" s="128" t="str">
        <f t="shared" si="65"/>
        <v>06</v>
      </c>
      <c r="BC49" s="131">
        <f t="shared" si="66"/>
        <v>39613</v>
      </c>
      <c r="BD49" s="128">
        <f t="shared" si="67"/>
        <v>170</v>
      </c>
      <c r="BE49" s="128" t="str">
        <f t="shared" si="68"/>
        <v>170107</v>
      </c>
      <c r="BF49" s="128">
        <f t="shared" si="69"/>
        <v>3</v>
      </c>
      <c r="BG49" s="133">
        <f t="shared" si="70"/>
        <v>66.58354114713217</v>
      </c>
      <c r="BH49" s="147" t="str">
        <f t="shared" si="71"/>
        <v>FC</v>
      </c>
      <c r="BI49" s="128" t="e">
        <f t="shared" si="72"/>
        <v>#REF!</v>
      </c>
      <c r="BJ49" s="129" t="str">
        <f t="shared" si="55"/>
        <v>Newport</v>
      </c>
      <c r="BK49" s="149" t="s">
        <v>253</v>
      </c>
      <c r="BL49" s="135">
        <f t="shared" si="54"/>
        <v>44.5</v>
      </c>
      <c r="BM49" s="128">
        <f t="shared" si="73"/>
        <v>39</v>
      </c>
      <c r="BN49" s="128" t="str">
        <f t="shared" si="74"/>
        <v>29</v>
      </c>
      <c r="BO49" s="131">
        <f t="shared" si="75"/>
        <v>36939</v>
      </c>
      <c r="BP49" s="128">
        <f t="shared" si="76"/>
        <v>170</v>
      </c>
      <c r="BQ49" s="128" t="str">
        <f t="shared" si="100"/>
        <v>170634</v>
      </c>
      <c r="BR49" s="128">
        <f t="shared" si="77"/>
        <v>3</v>
      </c>
      <c r="BS49" s="133">
        <f t="shared" si="78"/>
        <v>67.62346981848881</v>
      </c>
      <c r="BT49" s="147" t="str">
        <f t="shared" si="79"/>
        <v>KB</v>
      </c>
      <c r="BU49" s="128" t="e">
        <f t="shared" si="80"/>
        <v>#REF!</v>
      </c>
      <c r="BV49" s="128">
        <f t="shared" si="81"/>
        <v>44.5</v>
      </c>
      <c r="BW49" s="128">
        <f t="shared" si="101"/>
        <v>41</v>
      </c>
      <c r="BX49" s="128" t="str">
        <f t="shared" si="83"/>
        <v>03</v>
      </c>
      <c r="BY49" s="131">
        <f t="shared" si="84"/>
        <v>44342</v>
      </c>
      <c r="BZ49" s="128">
        <f t="shared" si="85"/>
        <v>170</v>
      </c>
      <c r="CA49" s="128" t="str">
        <f t="shared" si="86"/>
        <v>170108</v>
      </c>
      <c r="CB49" s="128">
        <f t="shared" si="87"/>
        <v>3</v>
      </c>
      <c r="CC49" s="133">
        <f t="shared" si="88"/>
        <v>65.04263093788063</v>
      </c>
      <c r="CD49" s="147" t="str">
        <f t="shared" si="89"/>
        <v>JR   </v>
      </c>
      <c r="CE49" s="128" t="e">
        <f t="shared" si="90"/>
        <v>#REF!</v>
      </c>
      <c r="CF49" s="128">
        <f t="shared" si="105"/>
        <v>0</v>
      </c>
      <c r="CG49" s="128">
        <f t="shared" si="102"/>
        <v>1</v>
      </c>
      <c r="CH49" s="128">
        <f t="shared" si="103"/>
        <v>0</v>
      </c>
      <c r="CI49" s="128">
        <f t="shared" si="104"/>
        <v>1</v>
      </c>
      <c r="CJ49" s="128">
        <f t="shared" si="52"/>
        <v>0</v>
      </c>
      <c r="CK49" s="128">
        <f t="shared" si="106"/>
        <v>0</v>
      </c>
      <c r="CL49" s="128">
        <f t="shared" si="106"/>
        <v>0</v>
      </c>
      <c r="CM49" s="128">
        <f t="shared" si="106"/>
        <v>0</v>
      </c>
      <c r="CN49" s="128">
        <f t="shared" si="106"/>
        <v>0</v>
      </c>
      <c r="CO49" s="128">
        <f t="shared" si="106"/>
        <v>0</v>
      </c>
      <c r="CP49" s="128">
        <f t="shared" si="106"/>
        <v>0</v>
      </c>
      <c r="CQ49" s="128">
        <f t="shared" si="53"/>
        <v>1</v>
      </c>
      <c r="CR49" s="128">
        <f t="shared" si="107"/>
        <v>0</v>
      </c>
      <c r="CS49" s="128">
        <f t="shared" si="107"/>
        <v>0</v>
      </c>
      <c r="CT49" s="128">
        <f t="shared" si="107"/>
        <v>0</v>
      </c>
      <c r="CU49" s="128">
        <f t="shared" si="107"/>
        <v>0</v>
      </c>
      <c r="CV49" s="128">
        <f t="shared" si="107"/>
        <v>0</v>
      </c>
      <c r="CW49" s="128">
        <f t="shared" si="107"/>
        <v>0</v>
      </c>
    </row>
    <row r="50" spans="1:101" s="5" customFormat="1" ht="11.25" customHeight="1">
      <c r="A50" s="15">
        <f>+alpha!D72</f>
        <v>44.5</v>
      </c>
      <c r="B50" s="97">
        <f>+alpha!E72</f>
        <v>38</v>
      </c>
      <c r="C50" s="97" t="str">
        <f>+alpha!F72</f>
        <v>42</v>
      </c>
      <c r="D50" s="98">
        <f>+alpha!G72</f>
        <v>30520</v>
      </c>
      <c r="E50" s="97" t="str">
        <f>+alpha!H72</f>
        <v>hst</v>
      </c>
      <c r="F50" s="97" t="str">
        <f>+alpha!I72</f>
        <v>hst</v>
      </c>
      <c r="G50" s="97">
        <f>+alpha!J72</f>
        <v>0</v>
      </c>
      <c r="H50" s="10">
        <f>+alpha!K72</f>
        <v>68.9922480620155</v>
      </c>
      <c r="I50" s="15" t="str">
        <f>+alpha!L72</f>
        <v>NS</v>
      </c>
      <c r="J50" s="15" t="e">
        <f>+alpha!#REF!</f>
        <v>#REF!</v>
      </c>
      <c r="K50" s="15">
        <f>+alpha!M72</f>
        <v>44.5</v>
      </c>
      <c r="L50" s="97">
        <f>+alpha!N72</f>
        <v>0</v>
      </c>
      <c r="M50" s="97">
        <f>+alpha!O72</f>
        <v>0</v>
      </c>
      <c r="N50" s="98">
        <f>+alpha!P72</f>
        <v>0</v>
      </c>
      <c r="O50" s="97">
        <f>+alpha!Q72</f>
        <v>0</v>
      </c>
      <c r="P50" s="97">
        <f>+alpha!R72</f>
        <v>0</v>
      </c>
      <c r="Q50" s="97">
        <f>+alpha!S72</f>
        <v>0</v>
      </c>
      <c r="R50" s="10">
        <f>+alpha!T72</f>
        <v>0</v>
      </c>
      <c r="S50" s="15">
        <f>+alpha!U72</f>
        <v>0</v>
      </c>
      <c r="T50" s="15" t="e">
        <f>+alpha!#REF!</f>
        <v>#REF!</v>
      </c>
      <c r="U50" s="11" t="s">
        <v>85</v>
      </c>
      <c r="V50" s="6" t="s">
        <v>57</v>
      </c>
      <c r="W50" s="15">
        <f>+alpha!D65</f>
        <v>44.5</v>
      </c>
      <c r="X50" s="97">
        <f>+alpha!E65</f>
        <v>37</v>
      </c>
      <c r="Y50" s="97" t="str">
        <f>+alpha!F65</f>
        <v>52</v>
      </c>
      <c r="Z50" s="98">
        <f>+alpha!G65</f>
        <v>31059</v>
      </c>
      <c r="AA50" s="97" t="str">
        <f>+alpha!H65</f>
        <v>hst</v>
      </c>
      <c r="AB50" s="97" t="str">
        <f>+alpha!I65</f>
        <v>hst</v>
      </c>
      <c r="AC50" s="97">
        <f>+alpha!J65</f>
        <v>0</v>
      </c>
      <c r="AD50" s="10">
        <f>+alpha!K65</f>
        <v>70.5105633802817</v>
      </c>
      <c r="AE50" s="15" t="str">
        <f>+alpha!L65</f>
        <v>ASm</v>
      </c>
      <c r="AF50" s="15" t="e">
        <f>+alpha!#REF!</f>
        <v>#REF!</v>
      </c>
      <c r="AG50" s="15">
        <f>+alpha!M65</f>
        <v>0</v>
      </c>
      <c r="AH50" s="97">
        <f>+alpha!N65</f>
        <v>0</v>
      </c>
      <c r="AI50" s="97">
        <f>+alpha!O65</f>
        <v>0</v>
      </c>
      <c r="AJ50" s="98">
        <f>+alpha!P65</f>
        <v>0</v>
      </c>
      <c r="AK50" s="97">
        <f>+alpha!Q65</f>
        <v>0</v>
      </c>
      <c r="AL50" s="97">
        <f>+alpha!R65</f>
        <v>0</v>
      </c>
      <c r="AM50" s="97">
        <f>+alpha!S65</f>
        <v>0</v>
      </c>
      <c r="AN50" s="10">
        <f>+alpha!T65</f>
        <v>0</v>
      </c>
      <c r="AO50" s="15">
        <f>+alpha!U65</f>
        <v>0</v>
      </c>
      <c r="AP50" s="98" t="e">
        <f>+alpha!#REF!</f>
        <v>#REF!</v>
      </c>
      <c r="AQ50" s="145">
        <f t="shared" si="98"/>
        <v>38</v>
      </c>
      <c r="AR50" s="128" t="str">
        <f t="shared" si="56"/>
        <v>42</v>
      </c>
      <c r="AS50" s="131">
        <f t="shared" si="57"/>
        <v>30520</v>
      </c>
      <c r="AT50" s="128" t="str">
        <f t="shared" si="58"/>
        <v>hst</v>
      </c>
      <c r="AU50" s="128" t="str">
        <f t="shared" si="59"/>
        <v>hst</v>
      </c>
      <c r="AV50" s="128">
        <f t="shared" si="60"/>
        <v>0</v>
      </c>
      <c r="AW50" s="133">
        <f t="shared" si="61"/>
        <v>68.9922480620155</v>
      </c>
      <c r="AX50" s="128" t="str">
        <f t="shared" si="62"/>
        <v>NS</v>
      </c>
      <c r="AY50" s="128" t="e">
        <f t="shared" si="63"/>
        <v>#REF!</v>
      </c>
      <c r="AZ50" s="128">
        <f t="shared" si="64"/>
        <v>44.5</v>
      </c>
      <c r="BA50" s="145">
        <f aca="true" t="shared" si="108" ref="BA50:BH52">IF($L50&gt;0,L50,"")</f>
      </c>
      <c r="BB50" s="128">
        <f t="shared" si="108"/>
      </c>
      <c r="BC50" s="131">
        <f t="shared" si="108"/>
      </c>
      <c r="BD50" s="128">
        <f t="shared" si="108"/>
      </c>
      <c r="BE50" s="128">
        <f t="shared" si="108"/>
      </c>
      <c r="BF50" s="128">
        <f t="shared" si="108"/>
      </c>
      <c r="BG50" s="133">
        <f t="shared" si="108"/>
      </c>
      <c r="BH50" s="147">
        <f t="shared" si="108"/>
      </c>
      <c r="BI50" s="128">
        <f t="shared" si="72"/>
      </c>
      <c r="BJ50" s="129" t="str">
        <f t="shared" si="55"/>
        <v>Newport</v>
      </c>
      <c r="BK50" s="149" t="s">
        <v>57</v>
      </c>
      <c r="BL50" s="135">
        <f t="shared" si="54"/>
      </c>
      <c r="BM50" s="128">
        <f t="shared" si="73"/>
        <v>37</v>
      </c>
      <c r="BN50" s="128" t="str">
        <f t="shared" si="74"/>
        <v>52</v>
      </c>
      <c r="BO50" s="131">
        <f t="shared" si="75"/>
        <v>31059</v>
      </c>
      <c r="BP50" s="128" t="str">
        <f t="shared" si="76"/>
        <v>hst</v>
      </c>
      <c r="BQ50" s="128" t="str">
        <f t="shared" si="100"/>
        <v>hst</v>
      </c>
      <c r="BR50" s="128">
        <f t="shared" si="77"/>
        <v>0</v>
      </c>
      <c r="BS50" s="133">
        <f t="shared" si="78"/>
        <v>70.5105633802817</v>
      </c>
      <c r="BT50" s="147" t="str">
        <f t="shared" si="79"/>
        <v>ASm</v>
      </c>
      <c r="BU50" s="128" t="e">
        <f t="shared" si="80"/>
        <v>#REF!</v>
      </c>
      <c r="BV50" s="128">
        <f t="shared" si="81"/>
        <v>0</v>
      </c>
      <c r="BW50" s="128">
        <f aca="true" t="shared" si="109" ref="BW50:CD52">IF($AH50&gt;0,AH50,"")</f>
      </c>
      <c r="BX50" s="128">
        <f t="shared" si="109"/>
      </c>
      <c r="BY50" s="131">
        <f t="shared" si="109"/>
      </c>
      <c r="BZ50" s="128">
        <f t="shared" si="109"/>
      </c>
      <c r="CA50" s="128">
        <f t="shared" si="109"/>
      </c>
      <c r="CB50" s="128">
        <f t="shared" si="109"/>
      </c>
      <c r="CC50" s="133">
        <f t="shared" si="109"/>
      </c>
      <c r="CD50" s="147">
        <f t="shared" si="109"/>
      </c>
      <c r="CE50" s="128">
        <f t="shared" si="90"/>
      </c>
      <c r="CF50" s="128">
        <f t="shared" si="105"/>
        <v>0</v>
      </c>
      <c r="CG50" s="128">
        <f t="shared" si="102"/>
        <v>0</v>
      </c>
      <c r="CH50" s="128">
        <f t="shared" si="103"/>
        <v>0</v>
      </c>
      <c r="CI50" s="128">
        <f t="shared" si="104"/>
        <v>0</v>
      </c>
      <c r="CJ50" s="128">
        <f t="shared" si="52"/>
        <v>0</v>
      </c>
      <c r="CK50" s="128">
        <f t="shared" si="106"/>
        <v>0</v>
      </c>
      <c r="CL50" s="128">
        <f t="shared" si="106"/>
        <v>0</v>
      </c>
      <c r="CM50" s="128">
        <f t="shared" si="106"/>
        <v>0</v>
      </c>
      <c r="CN50" s="128">
        <f t="shared" si="106"/>
        <v>0</v>
      </c>
      <c r="CO50" s="128">
        <f t="shared" si="106"/>
        <v>0</v>
      </c>
      <c r="CP50" s="128">
        <f t="shared" si="106"/>
        <v>0</v>
      </c>
      <c r="CQ50" s="128">
        <f t="shared" si="53"/>
        <v>0</v>
      </c>
      <c r="CR50" s="128">
        <f t="shared" si="107"/>
        <v>0</v>
      </c>
      <c r="CS50" s="128">
        <f t="shared" si="107"/>
        <v>0</v>
      </c>
      <c r="CT50" s="128">
        <f t="shared" si="107"/>
        <v>0</v>
      </c>
      <c r="CU50" s="128">
        <f t="shared" si="107"/>
        <v>0</v>
      </c>
      <c r="CV50" s="128">
        <f t="shared" si="107"/>
        <v>0</v>
      </c>
      <c r="CW50" s="128">
        <f t="shared" si="107"/>
        <v>0</v>
      </c>
    </row>
    <row r="51" spans="1:101" s="5" customFormat="1" ht="11.25" customHeight="1">
      <c r="A51" s="15"/>
      <c r="B51" s="97"/>
      <c r="C51" s="97"/>
      <c r="D51" s="98"/>
      <c r="E51" s="97"/>
      <c r="F51" s="97"/>
      <c r="G51" s="97"/>
      <c r="H51" s="10"/>
      <c r="I51" s="15"/>
      <c r="J51" s="15"/>
      <c r="K51" s="15">
        <f>+alpha!M38</f>
        <v>12.76</v>
      </c>
      <c r="L51" s="15">
        <f>+alpha!N38</f>
        <v>0</v>
      </c>
      <c r="M51" s="15">
        <f>+alpha!O38</f>
        <v>0</v>
      </c>
      <c r="N51" s="15">
        <f>+alpha!P38</f>
        <v>0</v>
      </c>
      <c r="O51" s="15">
        <f>+alpha!Q38</f>
        <v>0</v>
      </c>
      <c r="P51" s="15">
        <f>+alpha!R38</f>
        <v>0</v>
      </c>
      <c r="Q51" s="15">
        <f>+alpha!S38</f>
        <v>0</v>
      </c>
      <c r="R51" s="15" t="e">
        <f>+alpha!T38</f>
        <v>#DIV/0!</v>
      </c>
      <c r="S51" s="15">
        <f>+alpha!U38</f>
        <v>0</v>
      </c>
      <c r="T51" s="15">
        <f>+alpha!V38</f>
        <v>0</v>
      </c>
      <c r="U51" s="129" t="s">
        <v>774</v>
      </c>
      <c r="V51" s="149" t="s">
        <v>253</v>
      </c>
      <c r="X51" s="15"/>
      <c r="Y51" s="97"/>
      <c r="Z51" s="98"/>
      <c r="AA51" s="97"/>
      <c r="AB51" s="97"/>
      <c r="AC51" s="97"/>
      <c r="AD51" s="10"/>
      <c r="AE51" s="15"/>
      <c r="AF51" s="15"/>
      <c r="AG51" s="15">
        <f>+alpha!M60</f>
        <v>12.76</v>
      </c>
      <c r="AH51" s="15">
        <f>+alpha!N60</f>
        <v>0</v>
      </c>
      <c r="AI51" s="15">
        <f>+alpha!O60</f>
        <v>0</v>
      </c>
      <c r="AJ51" s="15">
        <f>+alpha!P60</f>
        <v>0</v>
      </c>
      <c r="AK51" s="15">
        <f>+alpha!Q60</f>
        <v>0</v>
      </c>
      <c r="AL51" s="15">
        <f>+alpha!R60</f>
        <v>0</v>
      </c>
      <c r="AM51" s="15">
        <f>+alpha!S60</f>
        <v>0</v>
      </c>
      <c r="AN51" s="15" t="e">
        <f>+alpha!T60</f>
        <v>#DIV/0!</v>
      </c>
      <c r="AO51" s="15">
        <f>+alpha!U60</f>
        <v>0</v>
      </c>
      <c r="AP51" s="98"/>
      <c r="AQ51" s="145"/>
      <c r="AR51" s="128"/>
      <c r="AS51" s="131"/>
      <c r="AT51" s="128"/>
      <c r="AU51" s="128"/>
      <c r="AV51" s="128"/>
      <c r="AW51" s="133"/>
      <c r="AX51" s="128"/>
      <c r="AY51" s="128"/>
      <c r="AZ51" s="128"/>
      <c r="BA51" s="145">
        <f t="shared" si="108"/>
      </c>
      <c r="BB51" s="128">
        <f t="shared" si="108"/>
      </c>
      <c r="BC51" s="131">
        <f t="shared" si="108"/>
      </c>
      <c r="BD51" s="128">
        <f t="shared" si="108"/>
      </c>
      <c r="BE51" s="128">
        <f t="shared" si="108"/>
      </c>
      <c r="BF51" s="128">
        <f t="shared" si="108"/>
      </c>
      <c r="BG51" s="133">
        <f t="shared" si="108"/>
      </c>
      <c r="BH51" s="147">
        <f t="shared" si="108"/>
      </c>
      <c r="BI51" s="128"/>
      <c r="BJ51" s="129" t="s">
        <v>774</v>
      </c>
      <c r="BK51" s="149" t="s">
        <v>253</v>
      </c>
      <c r="BL51" s="135"/>
      <c r="BM51" s="128"/>
      <c r="BN51" s="128"/>
      <c r="BO51" s="131"/>
      <c r="BP51" s="128"/>
      <c r="BQ51" s="128"/>
      <c r="BR51" s="128"/>
      <c r="BS51" s="133"/>
      <c r="BT51" s="147"/>
      <c r="BU51" s="128"/>
      <c r="BV51" s="128"/>
      <c r="BW51" s="128">
        <f t="shared" si="109"/>
      </c>
      <c r="BX51" s="128">
        <f t="shared" si="109"/>
      </c>
      <c r="BY51" s="131">
        <f t="shared" si="109"/>
      </c>
      <c r="BZ51" s="128">
        <f t="shared" si="109"/>
      </c>
      <c r="CA51" s="128">
        <f t="shared" si="109"/>
      </c>
      <c r="CB51" s="128">
        <f t="shared" si="109"/>
      </c>
      <c r="CC51" s="133">
        <f t="shared" si="109"/>
      </c>
      <c r="CD51" s="147">
        <f t="shared" si="109"/>
      </c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</row>
    <row r="52" spans="1:101" s="5" customFormat="1" ht="11.25" customHeight="1">
      <c r="A52" s="15"/>
      <c r="B52" s="97"/>
      <c r="C52" s="97"/>
      <c r="D52" s="98"/>
      <c r="E52" s="97"/>
      <c r="F52" s="97"/>
      <c r="G52" s="97"/>
      <c r="H52" s="10"/>
      <c r="I52" s="15"/>
      <c r="J52" s="15"/>
      <c r="K52" s="15">
        <f>+alpha!M39</f>
        <v>12.76</v>
      </c>
      <c r="L52" s="15">
        <f>+alpha!N39</f>
        <v>0</v>
      </c>
      <c r="M52" s="15">
        <f>+alpha!O39</f>
        <v>0</v>
      </c>
      <c r="N52" s="15">
        <f>+alpha!P39</f>
        <v>0</v>
      </c>
      <c r="O52" s="15">
        <f>+alpha!Q39</f>
        <v>0</v>
      </c>
      <c r="P52" s="15">
        <f>+alpha!R39</f>
        <v>0</v>
      </c>
      <c r="Q52" s="15">
        <f>+alpha!S39</f>
        <v>0</v>
      </c>
      <c r="R52" s="15" t="e">
        <f>+alpha!T39</f>
        <v>#DIV/0!</v>
      </c>
      <c r="S52" s="15">
        <f>+alpha!U39</f>
        <v>0</v>
      </c>
      <c r="T52" s="15">
        <f>+alpha!V39</f>
        <v>0</v>
      </c>
      <c r="U52" s="129" t="s">
        <v>774</v>
      </c>
      <c r="V52" s="149" t="s">
        <v>778</v>
      </c>
      <c r="W52" s="15"/>
      <c r="X52" s="97"/>
      <c r="Y52" s="97"/>
      <c r="Z52" s="98"/>
      <c r="AA52" s="97"/>
      <c r="AB52" s="97"/>
      <c r="AC52" s="97"/>
      <c r="AD52" s="10"/>
      <c r="AE52" s="15"/>
      <c r="AF52" s="15"/>
      <c r="AG52" s="15">
        <f>+alpha!M61</f>
        <v>12.76</v>
      </c>
      <c r="AH52" s="15">
        <f>+alpha!N61</f>
        <v>11</v>
      </c>
      <c r="AI52" s="15" t="str">
        <f>+alpha!O61</f>
        <v>53</v>
      </c>
      <c r="AJ52" s="15">
        <f>+alpha!P61</f>
        <v>45094</v>
      </c>
      <c r="AK52" s="15" t="str">
        <f>+alpha!Q61</f>
        <v>iet</v>
      </c>
      <c r="AL52" s="15" t="str">
        <f>+alpha!R61</f>
        <v>800024</v>
      </c>
      <c r="AM52" s="15">
        <f>+alpha!S61</f>
        <v>5</v>
      </c>
      <c r="AN52" s="15">
        <f>+alpha!T61</f>
        <v>64.42636746143057</v>
      </c>
      <c r="AO52" s="15" t="str">
        <f>+alpha!U61</f>
        <v>FC </v>
      </c>
      <c r="AP52" s="98"/>
      <c r="AQ52" s="145"/>
      <c r="AR52" s="128"/>
      <c r="AS52" s="131"/>
      <c r="AT52" s="128"/>
      <c r="AU52" s="128"/>
      <c r="AV52" s="128"/>
      <c r="AW52" s="133"/>
      <c r="AX52" s="128"/>
      <c r="AY52" s="128"/>
      <c r="AZ52" s="128"/>
      <c r="BA52" s="145">
        <f t="shared" si="108"/>
      </c>
      <c r="BB52" s="128">
        <f t="shared" si="108"/>
      </c>
      <c r="BC52" s="131">
        <f t="shared" si="108"/>
      </c>
      <c r="BD52" s="128">
        <f t="shared" si="108"/>
      </c>
      <c r="BE52" s="128">
        <f t="shared" si="108"/>
      </c>
      <c r="BF52" s="128">
        <f t="shared" si="108"/>
      </c>
      <c r="BG52" s="133">
        <f t="shared" si="108"/>
      </c>
      <c r="BH52" s="147">
        <f t="shared" si="108"/>
      </c>
      <c r="BI52" s="128"/>
      <c r="BJ52" s="129" t="s">
        <v>774</v>
      </c>
      <c r="BK52" s="149" t="s">
        <v>778</v>
      </c>
      <c r="BL52" s="135"/>
      <c r="BM52" s="128"/>
      <c r="BN52" s="128"/>
      <c r="BO52" s="131"/>
      <c r="BP52" s="128"/>
      <c r="BQ52" s="128"/>
      <c r="BR52" s="128"/>
      <c r="BS52" s="133"/>
      <c r="BT52" s="147"/>
      <c r="BU52" s="128"/>
      <c r="BV52" s="128"/>
      <c r="BW52" s="128">
        <f t="shared" si="109"/>
        <v>11</v>
      </c>
      <c r="BX52" s="128" t="str">
        <f t="shared" si="109"/>
        <v>53</v>
      </c>
      <c r="BY52" s="131">
        <f t="shared" si="109"/>
        <v>45094</v>
      </c>
      <c r="BZ52" s="128" t="str">
        <f t="shared" si="109"/>
        <v>iet</v>
      </c>
      <c r="CA52" s="128" t="str">
        <f t="shared" si="109"/>
        <v>800024</v>
      </c>
      <c r="CB52" s="128">
        <f t="shared" si="109"/>
        <v>5</v>
      </c>
      <c r="CC52" s="133">
        <f t="shared" si="109"/>
        <v>64.42636746143057</v>
      </c>
      <c r="CD52" s="147" t="str">
        <f t="shared" si="109"/>
        <v>FC </v>
      </c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</row>
    <row r="53" spans="1:101" s="5" customFormat="1" ht="11.25" customHeight="1">
      <c r="A53" s="15">
        <f>+alpha!D28</f>
        <v>33.31</v>
      </c>
      <c r="B53" s="15">
        <f>+alpha!E28</f>
        <v>26</v>
      </c>
      <c r="C53" s="15" t="str">
        <f>+alpha!F28</f>
        <v>02</v>
      </c>
      <c r="D53" s="15">
        <f>+alpha!G28</f>
        <v>37559</v>
      </c>
      <c r="E53" s="15">
        <f>+alpha!H28</f>
        <v>220</v>
      </c>
      <c r="F53" s="15" t="str">
        <f>+alpha!I28</f>
        <v>220</v>
      </c>
      <c r="G53" s="15">
        <f>+alpha!J28</f>
        <v>4</v>
      </c>
      <c r="H53" s="15">
        <f>+alpha!K28</f>
        <v>76.77080665813061</v>
      </c>
      <c r="I53" s="15" t="str">
        <f>+alpha!L28</f>
        <v>CD</v>
      </c>
      <c r="J53" s="15">
        <f>+alpha!M28</f>
        <v>33.31</v>
      </c>
      <c r="K53" s="15">
        <f>+alpha!M28</f>
        <v>33.31</v>
      </c>
      <c r="L53" s="15">
        <f>+alpha!N28</f>
        <v>26</v>
      </c>
      <c r="M53" s="15" t="str">
        <f>+alpha!O28</f>
        <v>38</v>
      </c>
      <c r="N53" s="98">
        <f>+alpha!P28</f>
        <v>41088</v>
      </c>
      <c r="O53" s="15">
        <f>+alpha!Q28</f>
        <v>221</v>
      </c>
      <c r="P53" s="15" t="str">
        <f>+alpha!R28</f>
        <v>221129/0023</v>
      </c>
      <c r="Q53" s="15">
        <f>+alpha!S28</f>
        <v>9</v>
      </c>
      <c r="R53" s="15">
        <f>+alpha!T28</f>
        <v>75.0413016270338</v>
      </c>
      <c r="S53" s="15" t="str">
        <f>+alpha!U28</f>
        <v>JR</v>
      </c>
      <c r="T53" s="15">
        <f>+alpha!W28</f>
        <v>0</v>
      </c>
      <c r="U53" s="129" t="s">
        <v>83</v>
      </c>
      <c r="V53" s="149" t="s">
        <v>253</v>
      </c>
      <c r="W53" s="15">
        <f>+alpha!D59</f>
        <v>33.31</v>
      </c>
      <c r="X53" s="97">
        <f>+alpha!E59</f>
        <v>24</v>
      </c>
      <c r="Y53" s="97" t="str">
        <f>+alpha!F59</f>
        <v>39</v>
      </c>
      <c r="Z53" s="98">
        <f>+alpha!G59</f>
        <v>37860</v>
      </c>
      <c r="AA53" s="97">
        <f>+alpha!H59</f>
        <v>220</v>
      </c>
      <c r="AB53" s="97" t="str">
        <f>+alpha!I59</f>
        <v>220028</v>
      </c>
      <c r="AC53" s="97">
        <f>+alpha!J59</f>
        <v>4</v>
      </c>
      <c r="AD53" s="10">
        <f>+alpha!K59</f>
        <v>81.07910750507101</v>
      </c>
      <c r="AE53" s="15" t="str">
        <f>+alpha!L59</f>
        <v>CD</v>
      </c>
      <c r="AF53" s="15" t="e">
        <f>+alpha!#REF!</f>
        <v>#REF!</v>
      </c>
      <c r="AG53" s="15">
        <f>+alpha!M59</f>
        <v>33.31</v>
      </c>
      <c r="AH53" s="97">
        <f>+alpha!N59</f>
        <v>26</v>
      </c>
      <c r="AI53" s="97" t="str">
        <f>+alpha!O59</f>
        <v>23</v>
      </c>
      <c r="AJ53" s="98">
        <f>+alpha!P59</f>
        <v>43250</v>
      </c>
      <c r="AK53" s="97">
        <f>+alpha!Q59</f>
        <v>220</v>
      </c>
      <c r="AL53" s="97" t="str">
        <f>+alpha!R59</f>
        <v>220034</v>
      </c>
      <c r="AM53" s="97">
        <f>+alpha!S59</f>
        <v>4</v>
      </c>
      <c r="AN53" s="10">
        <f>+alpha!T59</f>
        <v>75.7523689197726</v>
      </c>
      <c r="AO53" s="15" t="str">
        <f>+alpha!U59</f>
        <v>JHe</v>
      </c>
      <c r="AP53" s="98" t="e">
        <f>+alpha!#REF!</f>
        <v>#REF!</v>
      </c>
      <c r="AQ53" s="145">
        <f t="shared" si="98"/>
        <v>26</v>
      </c>
      <c r="AR53" s="128" t="str">
        <f t="shared" si="56"/>
        <v>02</v>
      </c>
      <c r="AS53" s="131">
        <f t="shared" si="57"/>
        <v>37559</v>
      </c>
      <c r="AT53" s="128">
        <f t="shared" si="58"/>
        <v>220</v>
      </c>
      <c r="AU53" s="128" t="str">
        <f t="shared" si="59"/>
        <v>220</v>
      </c>
      <c r="AV53" s="128">
        <f t="shared" si="60"/>
        <v>4</v>
      </c>
      <c r="AW53" s="133">
        <f t="shared" si="61"/>
        <v>76.77080665813061</v>
      </c>
      <c r="AX53" s="128" t="str">
        <f t="shared" si="62"/>
        <v>CD</v>
      </c>
      <c r="AY53" s="128">
        <f t="shared" si="63"/>
        <v>33.31</v>
      </c>
      <c r="AZ53" s="128">
        <f t="shared" si="64"/>
        <v>33.31</v>
      </c>
      <c r="BA53" s="145">
        <f t="shared" si="99"/>
        <v>26</v>
      </c>
      <c r="BB53" s="128" t="str">
        <f t="shared" si="65"/>
        <v>38</v>
      </c>
      <c r="BC53" s="131">
        <f t="shared" si="66"/>
        <v>41088</v>
      </c>
      <c r="BD53" s="128">
        <f t="shared" si="67"/>
        <v>221</v>
      </c>
      <c r="BE53" s="128" t="str">
        <f t="shared" si="68"/>
        <v>221129/0023</v>
      </c>
      <c r="BF53" s="128">
        <f t="shared" si="69"/>
        <v>9</v>
      </c>
      <c r="BG53" s="133">
        <f t="shared" si="70"/>
        <v>75.0413016270338</v>
      </c>
      <c r="BH53" s="147" t="str">
        <f t="shared" si="71"/>
        <v>JR</v>
      </c>
      <c r="BI53" s="128">
        <f t="shared" si="72"/>
        <v>0</v>
      </c>
      <c r="BJ53" s="129" t="str">
        <f t="shared" si="55"/>
        <v>Bristol Parkway</v>
      </c>
      <c r="BK53" s="149" t="s">
        <v>253</v>
      </c>
      <c r="BL53" s="135">
        <f t="shared" si="54"/>
        <v>33.31</v>
      </c>
      <c r="BM53" s="128">
        <f t="shared" si="73"/>
        <v>24</v>
      </c>
      <c r="BN53" s="128" t="str">
        <f t="shared" si="74"/>
        <v>39</v>
      </c>
      <c r="BO53" s="131">
        <f t="shared" si="75"/>
        <v>37860</v>
      </c>
      <c r="BP53" s="128">
        <f t="shared" si="76"/>
        <v>220</v>
      </c>
      <c r="BQ53" s="128" t="str">
        <f t="shared" si="100"/>
        <v>220028</v>
      </c>
      <c r="BR53" s="128">
        <f t="shared" si="77"/>
        <v>4</v>
      </c>
      <c r="BS53" s="133">
        <f t="shared" si="78"/>
        <v>81.07910750507101</v>
      </c>
      <c r="BT53" s="147" t="str">
        <f t="shared" si="79"/>
        <v>CD</v>
      </c>
      <c r="BU53" s="128" t="e">
        <f t="shared" si="80"/>
        <v>#REF!</v>
      </c>
      <c r="BV53" s="128">
        <f t="shared" si="81"/>
        <v>33.31</v>
      </c>
      <c r="BW53" s="128">
        <f t="shared" si="101"/>
        <v>26</v>
      </c>
      <c r="BX53" s="128" t="str">
        <f t="shared" si="83"/>
        <v>23</v>
      </c>
      <c r="BY53" s="131">
        <f t="shared" si="84"/>
        <v>43250</v>
      </c>
      <c r="BZ53" s="128">
        <f t="shared" si="85"/>
        <v>220</v>
      </c>
      <c r="CA53" s="128" t="str">
        <f t="shared" si="86"/>
        <v>220034</v>
      </c>
      <c r="CB53" s="128">
        <f t="shared" si="87"/>
        <v>4</v>
      </c>
      <c r="CC53" s="133">
        <f t="shared" si="88"/>
        <v>75.7523689197726</v>
      </c>
      <c r="CD53" s="147" t="str">
        <f t="shared" si="89"/>
        <v>JHe</v>
      </c>
      <c r="CE53" s="128" t="e">
        <f t="shared" si="90"/>
        <v>#REF!</v>
      </c>
      <c r="CF53" s="128">
        <f t="shared" si="105"/>
        <v>0</v>
      </c>
      <c r="CG53" s="128">
        <f t="shared" si="102"/>
        <v>1</v>
      </c>
      <c r="CH53" s="128">
        <f t="shared" si="103"/>
        <v>0</v>
      </c>
      <c r="CI53" s="128">
        <f t="shared" si="104"/>
        <v>1</v>
      </c>
      <c r="CJ53" s="128">
        <f t="shared" si="52"/>
        <v>0</v>
      </c>
      <c r="CK53" s="128">
        <f t="shared" si="106"/>
        <v>0</v>
      </c>
      <c r="CL53" s="128">
        <f t="shared" si="106"/>
        <v>0</v>
      </c>
      <c r="CM53" s="128">
        <f t="shared" si="106"/>
        <v>0</v>
      </c>
      <c r="CN53" s="128">
        <f t="shared" si="106"/>
        <v>0</v>
      </c>
      <c r="CO53" s="128">
        <f t="shared" si="106"/>
        <v>0</v>
      </c>
      <c r="CP53" s="128">
        <f t="shared" si="106"/>
        <v>0</v>
      </c>
      <c r="CQ53" s="128">
        <f t="shared" si="53"/>
        <v>0</v>
      </c>
      <c r="CR53" s="128">
        <f t="shared" si="107"/>
        <v>0</v>
      </c>
      <c r="CS53" s="128">
        <f t="shared" si="107"/>
        <v>0</v>
      </c>
      <c r="CT53" s="128">
        <f t="shared" si="107"/>
        <v>0</v>
      </c>
      <c r="CU53" s="128">
        <f t="shared" si="107"/>
        <v>1</v>
      </c>
      <c r="CV53" s="128">
        <f t="shared" si="107"/>
        <v>0</v>
      </c>
      <c r="CW53" s="128">
        <f t="shared" si="107"/>
        <v>0</v>
      </c>
    </row>
    <row r="54" spans="1:101" s="5" customFormat="1" ht="11.2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98"/>
      <c r="O54" s="15"/>
      <c r="P54" s="15"/>
      <c r="Q54" s="15"/>
      <c r="R54" s="15"/>
      <c r="S54" s="15"/>
      <c r="T54" s="15"/>
      <c r="U54" s="207" t="s">
        <v>775</v>
      </c>
      <c r="V54" s="6"/>
      <c r="W54" s="15"/>
      <c r="X54" s="97"/>
      <c r="Y54" s="97"/>
      <c r="Z54" s="98"/>
      <c r="AA54" s="97"/>
      <c r="AB54" s="97"/>
      <c r="AC54" s="97"/>
      <c r="AD54" s="10"/>
      <c r="AE54" s="15"/>
      <c r="AF54" s="15"/>
      <c r="AG54" s="15"/>
      <c r="AH54" s="97"/>
      <c r="AI54" s="97"/>
      <c r="AJ54" s="98"/>
      <c r="AK54" s="97"/>
      <c r="AL54" s="97"/>
      <c r="AM54" s="97"/>
      <c r="AN54" s="10"/>
      <c r="AO54" s="15"/>
      <c r="AP54" s="98"/>
      <c r="AQ54" s="145"/>
      <c r="AR54" s="128"/>
      <c r="AS54" s="131"/>
      <c r="AT54" s="128"/>
      <c r="AU54" s="128"/>
      <c r="AV54" s="128"/>
      <c r="AW54" s="133"/>
      <c r="AX54" s="128"/>
      <c r="AY54" s="128"/>
      <c r="AZ54" s="128"/>
      <c r="BA54" s="145">
        <f aca="true" t="shared" si="110" ref="BA54:BA59">IF($L54&gt;0,L54,"")</f>
      </c>
      <c r="BB54" s="128">
        <f aca="true" t="shared" si="111" ref="BB54:BB59">IF($L54&gt;0,M54,"")</f>
      </c>
      <c r="BC54" s="131">
        <f aca="true" t="shared" si="112" ref="BC54:BC59">IF($L54&gt;0,N54,"")</f>
      </c>
      <c r="BD54" s="128">
        <f aca="true" t="shared" si="113" ref="BD54:BD59">IF($L54&gt;0,O54,"")</f>
      </c>
      <c r="BE54" s="128">
        <f aca="true" t="shared" si="114" ref="BE54:BE59">IF($L54&gt;0,P54,"")</f>
      </c>
      <c r="BF54" s="128">
        <f aca="true" t="shared" si="115" ref="BF54:BF59">IF($L54&gt;0,Q54,"")</f>
      </c>
      <c r="BG54" s="133">
        <f aca="true" t="shared" si="116" ref="BG54:BG59">IF($L54&gt;0,R54,"")</f>
      </c>
      <c r="BH54" s="147">
        <f aca="true" t="shared" si="117" ref="BH54:BH59">IF($L54&gt;0,S54,"")</f>
      </c>
      <c r="BI54" s="128"/>
      <c r="BJ54" s="207" t="s">
        <v>775</v>
      </c>
      <c r="BK54" s="6"/>
      <c r="BL54" s="135">
        <f>IF($G54=0,"",W54)</f>
      </c>
      <c r="BM54" s="128">
        <f aca="true" t="shared" si="118" ref="BM54:BV57">IF($X54&gt;0,X54,"")</f>
      </c>
      <c r="BN54" s="128">
        <f t="shared" si="118"/>
      </c>
      <c r="BO54" s="131">
        <f t="shared" si="118"/>
      </c>
      <c r="BP54" s="128">
        <f t="shared" si="118"/>
      </c>
      <c r="BQ54" s="128">
        <f t="shared" si="118"/>
      </c>
      <c r="BR54" s="128">
        <f t="shared" si="118"/>
      </c>
      <c r="BS54" s="133">
        <f t="shared" si="118"/>
      </c>
      <c r="BT54" s="147">
        <f t="shared" si="118"/>
      </c>
      <c r="BU54" s="128">
        <f t="shared" si="118"/>
      </c>
      <c r="BV54" s="128">
        <f t="shared" si="118"/>
      </c>
      <c r="BW54" s="128">
        <f aca="true" t="shared" si="119" ref="BW54:CD56">IF($AH54&gt;0,AH54,"")</f>
      </c>
      <c r="BX54" s="128">
        <f t="shared" si="119"/>
      </c>
      <c r="BY54" s="131">
        <f t="shared" si="119"/>
      </c>
      <c r="BZ54" s="128">
        <f t="shared" si="119"/>
      </c>
      <c r="CA54" s="128">
        <f t="shared" si="119"/>
      </c>
      <c r="CB54" s="128">
        <f t="shared" si="119"/>
      </c>
      <c r="CC54" s="133">
        <f t="shared" si="119"/>
      </c>
      <c r="CD54" s="147">
        <f t="shared" si="119"/>
      </c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</row>
    <row r="55" spans="1:101" s="5" customFormat="1" ht="11.2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>
        <f>+alpha!M90</f>
        <v>14.33</v>
      </c>
      <c r="L55" s="15">
        <f>+alpha!N90</f>
        <v>0</v>
      </c>
      <c r="M55" s="15">
        <f>+alpha!O90</f>
        <v>0</v>
      </c>
      <c r="N55" s="15">
        <f>+alpha!P90</f>
        <v>0</v>
      </c>
      <c r="O55" s="15">
        <f>+alpha!Q90</f>
        <v>0</v>
      </c>
      <c r="P55" s="15">
        <f>+alpha!R90</f>
        <v>0</v>
      </c>
      <c r="Q55" s="15">
        <f>+alpha!S90</f>
        <v>0</v>
      </c>
      <c r="R55" s="15" t="e">
        <f>+alpha!T90</f>
        <v>#DIV/0!</v>
      </c>
      <c r="S55" s="15">
        <f>+alpha!U90</f>
        <v>0</v>
      </c>
      <c r="T55" s="15"/>
      <c r="U55" s="207" t="s">
        <v>776</v>
      </c>
      <c r="V55" s="6" t="s">
        <v>253</v>
      </c>
      <c r="W55" s="15"/>
      <c r="X55" s="97"/>
      <c r="Y55" s="97"/>
      <c r="Z55" s="98"/>
      <c r="AA55" s="97"/>
      <c r="AB55" s="97"/>
      <c r="AC55" s="97"/>
      <c r="AD55" s="10"/>
      <c r="AE55" s="15"/>
      <c r="AF55" s="15"/>
      <c r="AG55" s="15">
        <f>+alpha!M40</f>
        <v>14.33</v>
      </c>
      <c r="AH55" s="15">
        <f>+alpha!N40</f>
        <v>0</v>
      </c>
      <c r="AI55" s="15">
        <f>+alpha!O40</f>
        <v>0</v>
      </c>
      <c r="AJ55" s="15">
        <f>+alpha!P40</f>
        <v>0</v>
      </c>
      <c r="AK55" s="15">
        <f>+alpha!Q40</f>
        <v>0</v>
      </c>
      <c r="AL55" s="15">
        <f>+alpha!R40</f>
        <v>0</v>
      </c>
      <c r="AM55" s="15">
        <f>+alpha!S40</f>
        <v>0</v>
      </c>
      <c r="AN55" s="15" t="e">
        <f>+alpha!T40</f>
        <v>#DIV/0!</v>
      </c>
      <c r="AO55" s="15">
        <f>+alpha!U40</f>
        <v>0</v>
      </c>
      <c r="AP55" s="98"/>
      <c r="AQ55" s="145"/>
      <c r="AR55" s="128"/>
      <c r="AS55" s="131"/>
      <c r="AT55" s="128"/>
      <c r="AU55" s="128"/>
      <c r="AV55" s="128"/>
      <c r="AW55" s="133"/>
      <c r="AX55" s="128"/>
      <c r="AY55" s="128"/>
      <c r="AZ55" s="128"/>
      <c r="BA55" s="145">
        <f t="shared" si="110"/>
      </c>
      <c r="BB55" s="128">
        <f t="shared" si="111"/>
      </c>
      <c r="BC55" s="131">
        <f t="shared" si="112"/>
      </c>
      <c r="BD55" s="128">
        <f t="shared" si="113"/>
      </c>
      <c r="BE55" s="128">
        <f t="shared" si="114"/>
      </c>
      <c r="BF55" s="128">
        <f t="shared" si="115"/>
      </c>
      <c r="BG55" s="133">
        <f t="shared" si="116"/>
      </c>
      <c r="BH55" s="147">
        <f t="shared" si="117"/>
      </c>
      <c r="BI55" s="128"/>
      <c r="BJ55" s="207" t="s">
        <v>776</v>
      </c>
      <c r="BK55" s="6" t="s">
        <v>253</v>
      </c>
      <c r="BL55" s="135">
        <f>IF($G55=0,"",W55)</f>
      </c>
      <c r="BM55" s="128">
        <f t="shared" si="118"/>
      </c>
      <c r="BN55" s="128">
        <f t="shared" si="118"/>
      </c>
      <c r="BO55" s="131">
        <f t="shared" si="118"/>
      </c>
      <c r="BP55" s="128">
        <f t="shared" si="118"/>
      </c>
      <c r="BQ55" s="128">
        <f t="shared" si="118"/>
      </c>
      <c r="BR55" s="128">
        <f t="shared" si="118"/>
      </c>
      <c r="BS55" s="133">
        <f t="shared" si="118"/>
      </c>
      <c r="BT55" s="147">
        <f t="shared" si="118"/>
      </c>
      <c r="BU55" s="128">
        <f t="shared" si="118"/>
      </c>
      <c r="BV55" s="128">
        <f t="shared" si="118"/>
      </c>
      <c r="BW55" s="128">
        <f t="shared" si="119"/>
      </c>
      <c r="BX55" s="128">
        <f t="shared" si="119"/>
      </c>
      <c r="BY55" s="131">
        <f t="shared" si="119"/>
      </c>
      <c r="BZ55" s="128">
        <f t="shared" si="119"/>
      </c>
      <c r="CA55" s="128">
        <f t="shared" si="119"/>
      </c>
      <c r="CB55" s="128">
        <f t="shared" si="119"/>
      </c>
      <c r="CC55" s="133">
        <f t="shared" si="119"/>
      </c>
      <c r="CD55" s="147">
        <f t="shared" si="119"/>
      </c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</row>
    <row r="56" spans="1:101" s="5" customFormat="1" ht="11.2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>
        <f>+alpha!M91</f>
        <v>14.33</v>
      </c>
      <c r="L56" s="15">
        <f>+alpha!N91</f>
        <v>0</v>
      </c>
      <c r="M56" s="15">
        <f>+alpha!O91</f>
        <v>0</v>
      </c>
      <c r="N56" s="15">
        <f>+alpha!P91</f>
        <v>0</v>
      </c>
      <c r="O56" s="15">
        <f>+alpha!Q91</f>
        <v>0</v>
      </c>
      <c r="P56" s="15">
        <f>+alpha!R91</f>
        <v>0</v>
      </c>
      <c r="Q56" s="15">
        <f>+alpha!S91</f>
        <v>0</v>
      </c>
      <c r="R56" s="15" t="e">
        <f>+alpha!T91</f>
        <v>#DIV/0!</v>
      </c>
      <c r="S56" s="15">
        <f>+alpha!U91</f>
        <v>0</v>
      </c>
      <c r="T56" s="15"/>
      <c r="U56" s="207" t="s">
        <v>776</v>
      </c>
      <c r="V56" s="6" t="s">
        <v>778</v>
      </c>
      <c r="W56" s="15"/>
      <c r="X56" s="97"/>
      <c r="Y56" s="97"/>
      <c r="Z56" s="98"/>
      <c r="AA56" s="97"/>
      <c r="AB56" s="97"/>
      <c r="AC56" s="97"/>
      <c r="AD56" s="10"/>
      <c r="AE56" s="15"/>
      <c r="AF56" s="15"/>
      <c r="AG56" s="15">
        <f>+alpha!M41</f>
        <v>14.33</v>
      </c>
      <c r="AH56" s="15">
        <f>+alpha!N41</f>
        <v>11</v>
      </c>
      <c r="AI56" s="15" t="str">
        <f>+alpha!O41</f>
        <v>13</v>
      </c>
      <c r="AJ56" s="15">
        <f>+alpha!P41</f>
        <v>45094</v>
      </c>
      <c r="AK56" s="15" t="str">
        <f>+alpha!Q41</f>
        <v>iet</v>
      </c>
      <c r="AL56" s="15" t="str">
        <f>+alpha!R41</f>
        <v>800024</v>
      </c>
      <c r="AM56" s="15">
        <f>+alpha!S41</f>
        <v>6</v>
      </c>
      <c r="AN56" s="15">
        <f>+alpha!T41</f>
        <v>76.65378900445765</v>
      </c>
      <c r="AO56" s="15" t="str">
        <f>+alpha!U41</f>
        <v>FC </v>
      </c>
      <c r="AP56" s="98"/>
      <c r="AQ56" s="145"/>
      <c r="AR56" s="128"/>
      <c r="AS56" s="131"/>
      <c r="AT56" s="128"/>
      <c r="AU56" s="128"/>
      <c r="AV56" s="128"/>
      <c r="AW56" s="133"/>
      <c r="AX56" s="128"/>
      <c r="AY56" s="128"/>
      <c r="AZ56" s="128"/>
      <c r="BA56" s="145">
        <f t="shared" si="110"/>
      </c>
      <c r="BB56" s="128">
        <f t="shared" si="111"/>
      </c>
      <c r="BC56" s="131">
        <f t="shared" si="112"/>
      </c>
      <c r="BD56" s="128">
        <f t="shared" si="113"/>
      </c>
      <c r="BE56" s="128">
        <f t="shared" si="114"/>
      </c>
      <c r="BF56" s="128">
        <f t="shared" si="115"/>
      </c>
      <c r="BG56" s="133">
        <f t="shared" si="116"/>
      </c>
      <c r="BH56" s="147">
        <f t="shared" si="117"/>
      </c>
      <c r="BI56" s="128"/>
      <c r="BJ56" s="207" t="s">
        <v>776</v>
      </c>
      <c r="BK56" s="6" t="s">
        <v>778</v>
      </c>
      <c r="BL56" s="135">
        <f>IF($G56=0,"",W56)</f>
      </c>
      <c r="BM56" s="128">
        <f t="shared" si="118"/>
      </c>
      <c r="BN56" s="128">
        <f t="shared" si="118"/>
      </c>
      <c r="BO56" s="131">
        <f t="shared" si="118"/>
      </c>
      <c r="BP56" s="128">
        <f t="shared" si="118"/>
      </c>
      <c r="BQ56" s="128">
        <f t="shared" si="118"/>
      </c>
      <c r="BR56" s="128">
        <f t="shared" si="118"/>
      </c>
      <c r="BS56" s="133">
        <f t="shared" si="118"/>
      </c>
      <c r="BT56" s="147">
        <f t="shared" si="118"/>
      </c>
      <c r="BU56" s="128">
        <f t="shared" si="118"/>
      </c>
      <c r="BV56" s="128">
        <f t="shared" si="118"/>
      </c>
      <c r="BW56" s="128">
        <f t="shared" si="119"/>
        <v>11</v>
      </c>
      <c r="BX56" s="128" t="str">
        <f t="shared" si="119"/>
        <v>13</v>
      </c>
      <c r="BY56" s="131">
        <f t="shared" si="119"/>
        <v>45094</v>
      </c>
      <c r="BZ56" s="128" t="str">
        <f t="shared" si="119"/>
        <v>iet</v>
      </c>
      <c r="CA56" s="128" t="str">
        <f t="shared" si="119"/>
        <v>800024</v>
      </c>
      <c r="CB56" s="128">
        <f t="shared" si="119"/>
        <v>6</v>
      </c>
      <c r="CC56" s="133">
        <f t="shared" si="119"/>
        <v>76.65378900445765</v>
      </c>
      <c r="CD56" s="147" t="str">
        <f t="shared" si="119"/>
        <v>FC </v>
      </c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</row>
    <row r="57" spans="1:101" s="5" customFormat="1" ht="11.2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207" t="s">
        <v>777</v>
      </c>
      <c r="V57" s="6"/>
      <c r="W57" s="15"/>
      <c r="X57" s="97"/>
      <c r="Y57" s="97"/>
      <c r="Z57" s="98"/>
      <c r="AA57" s="97"/>
      <c r="AB57" s="97"/>
      <c r="AC57" s="97"/>
      <c r="AD57" s="10"/>
      <c r="AE57" s="15"/>
      <c r="AF57" s="15"/>
      <c r="AG57" s="15"/>
      <c r="AH57" s="97"/>
      <c r="AI57" s="97"/>
      <c r="AJ57" s="98"/>
      <c r="AK57" s="97"/>
      <c r="AL57" s="97"/>
      <c r="AM57" s="97"/>
      <c r="AN57" s="10"/>
      <c r="AO57" s="15"/>
      <c r="AP57" s="98"/>
      <c r="AQ57" s="145"/>
      <c r="AR57" s="128"/>
      <c r="AS57" s="131"/>
      <c r="AT57" s="128"/>
      <c r="AU57" s="128"/>
      <c r="AV57" s="128"/>
      <c r="AW57" s="133"/>
      <c r="AX57" s="128"/>
      <c r="AY57" s="128"/>
      <c r="AZ57" s="128"/>
      <c r="BA57" s="145">
        <f t="shared" si="110"/>
      </c>
      <c r="BB57" s="128">
        <f t="shared" si="111"/>
      </c>
      <c r="BC57" s="131">
        <f t="shared" si="112"/>
      </c>
      <c r="BD57" s="128">
        <f t="shared" si="113"/>
      </c>
      <c r="BE57" s="128">
        <f t="shared" si="114"/>
      </c>
      <c r="BF57" s="128">
        <f t="shared" si="115"/>
      </c>
      <c r="BG57" s="133">
        <f t="shared" si="116"/>
      </c>
      <c r="BH57" s="147">
        <f t="shared" si="117"/>
      </c>
      <c r="BI57" s="128"/>
      <c r="BJ57" s="207" t="s">
        <v>777</v>
      </c>
      <c r="BK57" s="6"/>
      <c r="BL57" s="135">
        <f>IF($G57=0,"",W57)</f>
      </c>
      <c r="BM57" s="128">
        <f t="shared" si="118"/>
      </c>
      <c r="BN57" s="128">
        <f t="shared" si="118"/>
      </c>
      <c r="BO57" s="131">
        <f t="shared" si="118"/>
      </c>
      <c r="BP57" s="128">
        <f t="shared" si="118"/>
      </c>
      <c r="BQ57" s="128">
        <f t="shared" si="118"/>
      </c>
      <c r="BR57" s="128">
        <f t="shared" si="118"/>
      </c>
      <c r="BS57" s="133">
        <f t="shared" si="118"/>
      </c>
      <c r="BT57" s="147">
        <f t="shared" si="118"/>
      </c>
      <c r="BU57" s="128">
        <f t="shared" si="118"/>
      </c>
      <c r="BV57" s="128">
        <f t="shared" si="118"/>
      </c>
      <c r="BW57" s="128">
        <f aca="true" t="shared" si="120" ref="BW57:CD59">IF($AH57&gt;0,AH57,"")</f>
      </c>
      <c r="BX57" s="128">
        <f t="shared" si="120"/>
      </c>
      <c r="BY57" s="131">
        <f t="shared" si="120"/>
      </c>
      <c r="BZ57" s="128">
        <f t="shared" si="120"/>
      </c>
      <c r="CA57" s="128">
        <f t="shared" si="120"/>
      </c>
      <c r="CB57" s="128">
        <f t="shared" si="120"/>
      </c>
      <c r="CC57" s="133">
        <f t="shared" si="120"/>
      </c>
      <c r="CD57" s="147">
        <f t="shared" si="120"/>
      </c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</row>
    <row r="58" spans="1:101" s="5" customFormat="1" ht="11.2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>
        <f>+alpha!M29</f>
        <v>6.24</v>
      </c>
      <c r="L58" s="15">
        <f>+alpha!N29</f>
        <v>0</v>
      </c>
      <c r="M58" s="15">
        <f>+alpha!O29</f>
        <v>0</v>
      </c>
      <c r="N58" s="15">
        <f>+alpha!P29</f>
        <v>0</v>
      </c>
      <c r="O58" s="15">
        <f>+alpha!Q29</f>
        <v>0</v>
      </c>
      <c r="P58" s="15">
        <f>+alpha!R29</f>
        <v>0</v>
      </c>
      <c r="Q58" s="15">
        <f>+alpha!S29</f>
        <v>0</v>
      </c>
      <c r="R58" s="15" t="e">
        <f>+alpha!T29</f>
        <v>#DIV/0!</v>
      </c>
      <c r="S58" s="15">
        <f>+alpha!U29</f>
        <v>0</v>
      </c>
      <c r="T58" s="15"/>
      <c r="U58" s="207" t="s">
        <v>635</v>
      </c>
      <c r="V58" s="6" t="s">
        <v>253</v>
      </c>
      <c r="AF58" s="15"/>
      <c r="AG58" s="15">
        <f>+alpha!M92</f>
        <v>6.24</v>
      </c>
      <c r="AH58" s="15">
        <f>+alpha!N92</f>
        <v>0</v>
      </c>
      <c r="AI58" s="15">
        <f>+alpha!O92</f>
        <v>0</v>
      </c>
      <c r="AJ58" s="15">
        <f>+alpha!P92</f>
        <v>0</v>
      </c>
      <c r="AK58" s="15">
        <f>+alpha!Q92</f>
        <v>0</v>
      </c>
      <c r="AL58" s="15">
        <f>+alpha!R92</f>
        <v>0</v>
      </c>
      <c r="AM58" s="15">
        <f>+alpha!S92</f>
        <v>0</v>
      </c>
      <c r="AN58" s="15" t="e">
        <f>+alpha!T92</f>
        <v>#DIV/0!</v>
      </c>
      <c r="AO58" s="15">
        <f>+alpha!U92</f>
        <v>0</v>
      </c>
      <c r="AP58" s="98"/>
      <c r="AQ58" s="145"/>
      <c r="AR58" s="128"/>
      <c r="AS58" s="131"/>
      <c r="AT58" s="128"/>
      <c r="AU58" s="128"/>
      <c r="AV58" s="128"/>
      <c r="AW58" s="133"/>
      <c r="AX58" s="128"/>
      <c r="AY58" s="128"/>
      <c r="AZ58" s="128"/>
      <c r="BA58" s="145">
        <f t="shared" si="110"/>
      </c>
      <c r="BB58" s="128">
        <f t="shared" si="111"/>
      </c>
      <c r="BC58" s="131">
        <f t="shared" si="112"/>
      </c>
      <c r="BD58" s="128">
        <f t="shared" si="113"/>
      </c>
      <c r="BE58" s="128">
        <f t="shared" si="114"/>
      </c>
      <c r="BF58" s="128">
        <f t="shared" si="115"/>
      </c>
      <c r="BG58" s="133">
        <f t="shared" si="116"/>
      </c>
      <c r="BH58" s="147">
        <f t="shared" si="117"/>
      </c>
      <c r="BI58" s="128"/>
      <c r="BJ58" s="207" t="s">
        <v>635</v>
      </c>
      <c r="BK58" s="6" t="s">
        <v>253</v>
      </c>
      <c r="BL58" s="135">
        <f>IF($G58=0,"",AG58)</f>
      </c>
      <c r="BM58" s="128">
        <f aca="true" t="shared" si="121" ref="BM58:BT60">IF($X58&gt;0,X58,"")</f>
      </c>
      <c r="BN58" s="128">
        <f t="shared" si="121"/>
      </c>
      <c r="BO58" s="131">
        <f t="shared" si="121"/>
      </c>
      <c r="BP58" s="128">
        <f t="shared" si="121"/>
      </c>
      <c r="BQ58" s="128">
        <f t="shared" si="121"/>
      </c>
      <c r="BR58" s="128">
        <f t="shared" si="121"/>
      </c>
      <c r="BS58" s="133">
        <f t="shared" si="121"/>
      </c>
      <c r="BT58" s="147">
        <f t="shared" si="121"/>
      </c>
      <c r="BU58" s="128">
        <f>IF($AH58&gt;0,AF58,"")</f>
      </c>
      <c r="BV58" s="128">
        <f>IF($AH58&gt;0,#REF!,"")</f>
      </c>
      <c r="BW58" s="128">
        <f t="shared" si="120"/>
      </c>
      <c r="BX58" s="128">
        <f t="shared" si="120"/>
      </c>
      <c r="BY58" s="131">
        <f t="shared" si="120"/>
      </c>
      <c r="BZ58" s="128">
        <f t="shared" si="120"/>
      </c>
      <c r="CA58" s="128">
        <f t="shared" si="120"/>
      </c>
      <c r="CB58" s="128">
        <f t="shared" si="120"/>
      </c>
      <c r="CC58" s="133">
        <f t="shared" si="120"/>
      </c>
      <c r="CD58" s="147">
        <f t="shared" si="120"/>
      </c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</row>
    <row r="59" spans="1:101" s="5" customFormat="1" ht="11.2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>
        <f>+alpha!M30</f>
        <v>6.24</v>
      </c>
      <c r="L59" s="15">
        <f>+alpha!N30</f>
        <v>0</v>
      </c>
      <c r="M59" s="15">
        <f>+alpha!O30</f>
        <v>0</v>
      </c>
      <c r="N59" s="15">
        <f>+alpha!P30</f>
        <v>0</v>
      </c>
      <c r="O59" s="15">
        <f>+alpha!Q30</f>
        <v>0</v>
      </c>
      <c r="P59" s="15">
        <f>+alpha!R30</f>
        <v>0</v>
      </c>
      <c r="Q59" s="15">
        <f>+alpha!S30</f>
        <v>0</v>
      </c>
      <c r="R59" s="15" t="e">
        <f>+alpha!T30</f>
        <v>#DIV/0!</v>
      </c>
      <c r="S59" s="15">
        <f>+alpha!U30</f>
        <v>0</v>
      </c>
      <c r="T59" s="15"/>
      <c r="U59" s="207" t="s">
        <v>635</v>
      </c>
      <c r="V59" s="6" t="s">
        <v>778</v>
      </c>
      <c r="AF59" s="15"/>
      <c r="AG59" s="15">
        <f>+alpha!M93</f>
        <v>6.24</v>
      </c>
      <c r="AH59" s="15">
        <f>+alpha!N93</f>
        <v>7</v>
      </c>
      <c r="AI59" s="15" t="str">
        <f>+alpha!O93</f>
        <v>22</v>
      </c>
      <c r="AJ59" s="15" t="str">
        <f>+alpha!P93</f>
        <v>17.6.23</v>
      </c>
      <c r="AK59" s="15" t="str">
        <f>+alpha!Q93</f>
        <v>iet</v>
      </c>
      <c r="AL59" s="15" t="str">
        <f>+alpha!R93</f>
        <v>800024</v>
      </c>
      <c r="AM59" s="15">
        <f>+alpha!S93</f>
        <v>5</v>
      </c>
      <c r="AN59" s="15">
        <f>+alpha!T93</f>
        <v>50.8235294117647</v>
      </c>
      <c r="AO59" s="15" t="str">
        <f>+alpha!U93</f>
        <v>FC </v>
      </c>
      <c r="AP59" s="98"/>
      <c r="AQ59" s="145"/>
      <c r="AR59" s="128"/>
      <c r="AS59" s="131"/>
      <c r="AT59" s="128"/>
      <c r="AU59" s="128"/>
      <c r="AV59" s="128"/>
      <c r="AW59" s="133"/>
      <c r="AX59" s="128"/>
      <c r="AY59" s="128"/>
      <c r="AZ59" s="128"/>
      <c r="BA59" s="145">
        <f t="shared" si="110"/>
      </c>
      <c r="BB59" s="128">
        <f t="shared" si="111"/>
      </c>
      <c r="BC59" s="131">
        <f t="shared" si="112"/>
      </c>
      <c r="BD59" s="128">
        <f t="shared" si="113"/>
      </c>
      <c r="BE59" s="128">
        <f t="shared" si="114"/>
      </c>
      <c r="BF59" s="128">
        <f t="shared" si="115"/>
      </c>
      <c r="BG59" s="133">
        <f t="shared" si="116"/>
      </c>
      <c r="BH59" s="147">
        <f t="shared" si="117"/>
      </c>
      <c r="BI59" s="128"/>
      <c r="BJ59" s="207" t="s">
        <v>635</v>
      </c>
      <c r="BK59" s="6" t="s">
        <v>778</v>
      </c>
      <c r="BL59" s="135">
        <f>IF($G59=0,"",AG59)</f>
      </c>
      <c r="BM59" s="128">
        <f t="shared" si="121"/>
      </c>
      <c r="BN59" s="128">
        <f t="shared" si="121"/>
      </c>
      <c r="BO59" s="131">
        <f t="shared" si="121"/>
      </c>
      <c r="BP59" s="128">
        <f t="shared" si="121"/>
      </c>
      <c r="BQ59" s="128">
        <f t="shared" si="121"/>
      </c>
      <c r="BR59" s="128">
        <f t="shared" si="121"/>
      </c>
      <c r="BS59" s="133">
        <f t="shared" si="121"/>
      </c>
      <c r="BT59" s="147">
        <f t="shared" si="121"/>
      </c>
      <c r="BU59" s="128">
        <f>IF($AH59&gt;0,AF59,"")</f>
        <v>0</v>
      </c>
      <c r="BV59" s="128" t="e">
        <f>IF($AH59&gt;0,#REF!,"")</f>
        <v>#REF!</v>
      </c>
      <c r="BW59" s="128">
        <f t="shared" si="120"/>
        <v>7</v>
      </c>
      <c r="BX59" s="128" t="str">
        <f t="shared" si="120"/>
        <v>22</v>
      </c>
      <c r="BY59" s="131" t="str">
        <f t="shared" si="120"/>
        <v>17.6.23</v>
      </c>
      <c r="BZ59" s="128" t="str">
        <f t="shared" si="120"/>
        <v>iet</v>
      </c>
      <c r="CA59" s="128" t="str">
        <f t="shared" si="120"/>
        <v>800024</v>
      </c>
      <c r="CB59" s="128">
        <f t="shared" si="120"/>
        <v>5</v>
      </c>
      <c r="CC59" s="133">
        <f t="shared" si="120"/>
        <v>50.8235294117647</v>
      </c>
      <c r="CD59" s="147" t="str">
        <f t="shared" si="120"/>
        <v>FC </v>
      </c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</row>
    <row r="60" spans="1:101" s="5" customFormat="1" ht="11.25" customHeight="1">
      <c r="A60" s="55"/>
      <c r="B60" s="99"/>
      <c r="C60" s="99"/>
      <c r="D60" s="84"/>
      <c r="E60" s="104"/>
      <c r="F60" s="119"/>
      <c r="G60" s="107"/>
      <c r="H60" s="61"/>
      <c r="I60" s="63"/>
      <c r="J60" s="93"/>
      <c r="K60" s="76"/>
      <c r="L60" s="99"/>
      <c r="M60" s="104"/>
      <c r="N60" s="84"/>
      <c r="O60" s="119"/>
      <c r="P60" s="107"/>
      <c r="Q60" s="99"/>
      <c r="R60" s="126"/>
      <c r="S60" s="6"/>
      <c r="T60" s="3"/>
      <c r="U60" s="11" t="s">
        <v>758</v>
      </c>
      <c r="V60" s="6"/>
      <c r="W60" s="15"/>
      <c r="X60" s="15"/>
      <c r="Y60" s="15"/>
      <c r="Z60" s="15"/>
      <c r="AA60" s="15"/>
      <c r="AB60" s="15"/>
      <c r="AC60" s="15"/>
      <c r="AD60" s="15"/>
      <c r="AE60" s="15"/>
      <c r="AG60" s="6"/>
      <c r="AQ60" s="145">
        <f aca="true" t="shared" si="122" ref="AQ60:AQ67">IF($B60&gt;0,B60,"")</f>
      </c>
      <c r="AR60" s="128">
        <f aca="true" t="shared" si="123" ref="AR60:AR67">IF($B60&gt;0,C60,"")</f>
      </c>
      <c r="AS60" s="131">
        <f aca="true" t="shared" si="124" ref="AS60:AS67">IF($B60&gt;0,D60,"")</f>
      </c>
      <c r="AT60" s="128">
        <f aca="true" t="shared" si="125" ref="AT60:AT67">IF($B60&gt;0,E60,"")</f>
      </c>
      <c r="AU60" s="128">
        <f aca="true" t="shared" si="126" ref="AU60:AU67">IF($B60&gt;0,F60,"")</f>
      </c>
      <c r="AV60" s="128">
        <f aca="true" t="shared" si="127" ref="AV60:AV67">IF($B60&gt;0,G60,"")</f>
      </c>
      <c r="AW60" s="133">
        <f aca="true" t="shared" si="128" ref="AW60:AW67">IF($B60&gt;0,H60,"")</f>
      </c>
      <c r="AX60" s="128">
        <f aca="true" t="shared" si="129" ref="AX60:AX67">IF($B60&gt;0,I60,"")</f>
      </c>
      <c r="AY60" s="128">
        <f aca="true" t="shared" si="130" ref="AY60:AY67">IF($B60&gt;0,J60,"")</f>
      </c>
      <c r="AZ60" s="128">
        <f aca="true" t="shared" si="131" ref="AZ60:AZ67">IF($B60&gt;0,K60,"")</f>
      </c>
      <c r="BA60" s="145">
        <f aca="true" t="shared" si="132" ref="BA60:BA67">IF($L60&gt;0,L60,"")</f>
      </c>
      <c r="BB60" s="128">
        <f aca="true" t="shared" si="133" ref="BB60:BB67">IF($L60&gt;0,M60,"")</f>
      </c>
      <c r="BC60" s="131">
        <f aca="true" t="shared" si="134" ref="BC60:BC67">IF($L60&gt;0,N60,"")</f>
      </c>
      <c r="BD60" s="128">
        <f aca="true" t="shared" si="135" ref="BD60:BD67">IF($L60&gt;0,O60,"")</f>
      </c>
      <c r="BE60" s="128">
        <f aca="true" t="shared" si="136" ref="BE60:BE67">IF($L60&gt;0,P60,"")</f>
      </c>
      <c r="BF60" s="128">
        <f aca="true" t="shared" si="137" ref="BF60:BF67">IF($L60&gt;0,Q60,"")</f>
      </c>
      <c r="BG60" s="133">
        <f aca="true" t="shared" si="138" ref="BG60:BG67">IF($L60&gt;0,R60,"")</f>
      </c>
      <c r="BH60" s="147">
        <f aca="true" t="shared" si="139" ref="BH60:BH67">IF($L60&gt;0,S60,"")</f>
      </c>
      <c r="BI60" s="5" t="s">
        <v>747</v>
      </c>
      <c r="BJ60" s="206" t="s">
        <v>748</v>
      </c>
      <c r="BL60" s="135">
        <f aca="true" t="shared" si="140" ref="BL60:BL67">IF($G60=0,"",W60)</f>
      </c>
      <c r="BM60" s="128">
        <f t="shared" si="121"/>
      </c>
      <c r="BN60" s="128">
        <f t="shared" si="121"/>
      </c>
      <c r="BO60" s="131">
        <f t="shared" si="121"/>
      </c>
      <c r="BP60" s="128">
        <f t="shared" si="121"/>
      </c>
      <c r="BQ60" s="128">
        <f t="shared" si="121"/>
      </c>
      <c r="BR60" s="128">
        <f t="shared" si="121"/>
      </c>
      <c r="BS60" s="133">
        <f t="shared" si="121"/>
      </c>
      <c r="BT60" s="147">
        <f t="shared" si="121"/>
      </c>
      <c r="BU60" s="128">
        <f aca="true" t="shared" si="141" ref="BU60:BU67">IF($X60&gt;0,AF60,"")</f>
      </c>
      <c r="BV60" s="128">
        <f aca="true" t="shared" si="142" ref="BV60:BV67">IF($X60&gt;0,AG60,"")</f>
      </c>
      <c r="BW60" s="128">
        <f aca="true" t="shared" si="143" ref="BW60:BW67">IF($AH60&gt;0,AH60,"")</f>
      </c>
      <c r="BX60" s="128">
        <f aca="true" t="shared" si="144" ref="BX60:BX67">IF($AH60&gt;0,AI60,"")</f>
      </c>
      <c r="BY60" s="131">
        <f aca="true" t="shared" si="145" ref="BY60:BY67">IF($AH60&gt;0,AJ60,"")</f>
      </c>
      <c r="BZ60" s="128">
        <f aca="true" t="shared" si="146" ref="BZ60:BZ67">IF($AH60&gt;0,AK60,"")</f>
      </c>
      <c r="CA60" s="128">
        <f aca="true" t="shared" si="147" ref="CA60:CA67">IF($AH60&gt;0,AL60,"")</f>
      </c>
      <c r="CB60" s="128">
        <f aca="true" t="shared" si="148" ref="CB60:CB67">IF($AH60&gt;0,AM60,"")</f>
      </c>
      <c r="CC60" s="133">
        <f aca="true" t="shared" si="149" ref="CC60:CC67">IF($AH60&gt;0,AN60,"")</f>
      </c>
      <c r="CD60" s="147">
        <f aca="true" t="shared" si="150" ref="CD60:CD67">IF($AH60&gt;0,AO60,"")</f>
      </c>
      <c r="CH60" s="100" t="e">
        <f>+#REF!+#REF!</f>
        <v>#REF!</v>
      </c>
      <c r="CI60" s="100" t="e">
        <f>+#REF!+#REF!</f>
        <v>#REF!</v>
      </c>
      <c r="CQ60" s="100" t="e">
        <f>+#REF!+#REF!</f>
        <v>#REF!</v>
      </c>
      <c r="CR60" s="100" t="e">
        <f>+#REF!+#REF!</f>
        <v>#REF!</v>
      </c>
      <c r="CS60" s="100" t="e">
        <f>+#REF!+#REF!</f>
        <v>#REF!</v>
      </c>
      <c r="CT60" s="100" t="e">
        <f>+#REF!+#REF!</f>
        <v>#REF!</v>
      </c>
      <c r="CU60" s="100" t="e">
        <f>+#REF!+#REF!</f>
        <v>#REF!</v>
      </c>
      <c r="CV60" s="100" t="e">
        <f>+#REF!+#REF!</f>
        <v>#REF!</v>
      </c>
      <c r="CW60" s="100" t="e">
        <f>+#REF!+#REF!</f>
        <v>#REF!</v>
      </c>
    </row>
    <row r="61" spans="1:82" s="5" customFormat="1" ht="11.25" customHeight="1">
      <c r="A61" s="55"/>
      <c r="B61" s="99"/>
      <c r="C61" s="99"/>
      <c r="D61" s="84"/>
      <c r="E61" s="104"/>
      <c r="F61" s="119"/>
      <c r="G61" s="107"/>
      <c r="H61" s="61"/>
      <c r="I61" s="63"/>
      <c r="J61" s="93"/>
      <c r="K61" s="76"/>
      <c r="L61" s="99"/>
      <c r="M61" s="104"/>
      <c r="N61" s="84"/>
      <c r="O61" s="119"/>
      <c r="P61" s="107"/>
      <c r="Q61" s="99"/>
      <c r="R61" s="126"/>
      <c r="S61" s="6"/>
      <c r="T61" s="3"/>
      <c r="U61" s="11" t="s">
        <v>749</v>
      </c>
      <c r="V61" s="6"/>
      <c r="X61" s="97"/>
      <c r="Y61" s="102"/>
      <c r="Z61" s="98"/>
      <c r="AA61" s="98"/>
      <c r="AB61" s="6"/>
      <c r="AC61" s="97"/>
      <c r="AD61" s="10"/>
      <c r="AE61" s="6"/>
      <c r="AG61" s="6"/>
      <c r="AQ61" s="145">
        <f t="shared" si="122"/>
      </c>
      <c r="AR61" s="128">
        <f t="shared" si="123"/>
      </c>
      <c r="AS61" s="131">
        <f t="shared" si="124"/>
      </c>
      <c r="AT61" s="128">
        <f t="shared" si="125"/>
      </c>
      <c r="AU61" s="128">
        <f t="shared" si="126"/>
      </c>
      <c r="AV61" s="128">
        <f t="shared" si="127"/>
      </c>
      <c r="AW61" s="133">
        <f t="shared" si="128"/>
      </c>
      <c r="AX61" s="128">
        <f t="shared" si="129"/>
      </c>
      <c r="AY61" s="128">
        <f t="shared" si="130"/>
      </c>
      <c r="AZ61" s="128">
        <f t="shared" si="131"/>
      </c>
      <c r="BA61" s="145">
        <f t="shared" si="132"/>
      </c>
      <c r="BB61" s="128">
        <f t="shared" si="133"/>
      </c>
      <c r="BC61" s="131">
        <f t="shared" si="134"/>
      </c>
      <c r="BD61" s="128">
        <f t="shared" si="135"/>
      </c>
      <c r="BE61" s="128">
        <f t="shared" si="136"/>
      </c>
      <c r="BF61" s="128">
        <f t="shared" si="137"/>
      </c>
      <c r="BG61" s="133">
        <f t="shared" si="138"/>
      </c>
      <c r="BH61" s="147">
        <f t="shared" si="139"/>
      </c>
      <c r="BI61" s="5" t="s">
        <v>747</v>
      </c>
      <c r="BJ61" s="206" t="s">
        <v>749</v>
      </c>
      <c r="BL61" s="135">
        <f t="shared" si="140"/>
      </c>
      <c r="BM61" s="128">
        <f aca="true" t="shared" si="151" ref="BM61:BM67">IF($X61&gt;0,X61,"")</f>
      </c>
      <c r="BN61" s="128">
        <f aca="true" t="shared" si="152" ref="BN61:BN67">IF($X61&gt;0,Y61,"")</f>
      </c>
      <c r="BO61" s="131">
        <f aca="true" t="shared" si="153" ref="BO61:BO67">IF($X61&gt;0,Z61,"")</f>
      </c>
      <c r="BP61" s="128">
        <f aca="true" t="shared" si="154" ref="BP61:BP67">IF($X61&gt;0,AA61,"")</f>
      </c>
      <c r="BQ61" s="128">
        <f aca="true" t="shared" si="155" ref="BQ61:BQ67">IF($X61&gt;0,AB61,"")</f>
      </c>
      <c r="BR61" s="128">
        <f aca="true" t="shared" si="156" ref="BR61:BR67">IF($X61&gt;0,AC61,"")</f>
      </c>
      <c r="BS61" s="133">
        <f aca="true" t="shared" si="157" ref="BS61:BS67">IF($X61&gt;0,AD61,"")</f>
      </c>
      <c r="BT61" s="147">
        <f aca="true" t="shared" si="158" ref="BT61:BT67">IF($X61&gt;0,AE61,"")</f>
      </c>
      <c r="BU61" s="128">
        <f t="shared" si="141"/>
      </c>
      <c r="BV61" s="128">
        <f t="shared" si="142"/>
      </c>
      <c r="BW61" s="128">
        <f t="shared" si="143"/>
      </c>
      <c r="BX61" s="128">
        <f t="shared" si="144"/>
      </c>
      <c r="BY61" s="131">
        <f t="shared" si="145"/>
      </c>
      <c r="BZ61" s="128">
        <f t="shared" si="146"/>
      </c>
      <c r="CA61" s="128">
        <f t="shared" si="147"/>
      </c>
      <c r="CB61" s="128">
        <f t="shared" si="148"/>
      </c>
      <c r="CC61" s="133">
        <f t="shared" si="149"/>
      </c>
      <c r="CD61" s="147">
        <f t="shared" si="150"/>
      </c>
    </row>
    <row r="62" spans="1:102" s="5" customFormat="1" ht="11.25" customHeight="1">
      <c r="A62" s="55">
        <f>+alpha!D15</f>
        <v>22.66</v>
      </c>
      <c r="B62" s="55">
        <f>+alpha!E15</f>
        <v>16</v>
      </c>
      <c r="C62" s="55" t="str">
        <f>+alpha!F15</f>
        <v>22</v>
      </c>
      <c r="D62" s="55" t="str">
        <f>+alpha!G15</f>
        <v>02.05.06</v>
      </c>
      <c r="E62" s="55">
        <f>+alpha!H15</f>
        <v>220</v>
      </c>
      <c r="F62" s="55" t="str">
        <f>+alpha!I15</f>
        <v>220027</v>
      </c>
      <c r="G62" s="55">
        <f>+alpha!J15</f>
        <v>4</v>
      </c>
      <c r="H62" s="55">
        <f>+alpha!K15</f>
        <v>83.07128309572302</v>
      </c>
      <c r="I62" s="55" t="str">
        <f>+alpha!L15</f>
        <v>CD</v>
      </c>
      <c r="J62" s="93" t="e">
        <v>#REF!</v>
      </c>
      <c r="K62" s="56">
        <f>+alpha!M15</f>
        <v>22.66</v>
      </c>
      <c r="L62" s="56">
        <f>+alpha!N15</f>
        <v>16</v>
      </c>
      <c r="M62" s="56" t="str">
        <f>+alpha!O15</f>
        <v>43</v>
      </c>
      <c r="N62" s="191">
        <f>+alpha!P15</f>
        <v>39606</v>
      </c>
      <c r="O62" s="56">
        <f>+alpha!Q15</f>
        <v>220</v>
      </c>
      <c r="P62" s="56" t="str">
        <f>+alpha!R15</f>
        <v>2200xx</v>
      </c>
      <c r="Q62" s="56">
        <f>+alpha!S15</f>
        <v>4</v>
      </c>
      <c r="R62" s="56">
        <f>+alpha!T15</f>
        <v>81.3320039880359</v>
      </c>
      <c r="S62" s="56" t="str">
        <f>+alpha!U15</f>
        <v>AH</v>
      </c>
      <c r="T62" s="3" t="e">
        <v>#REF!</v>
      </c>
      <c r="U62" s="11" t="s">
        <v>305</v>
      </c>
      <c r="V62" s="6" t="s">
        <v>253</v>
      </c>
      <c r="W62" s="85">
        <f>+alpha!D15</f>
        <v>22.66</v>
      </c>
      <c r="X62" s="85">
        <f>+alpha!E15</f>
        <v>16</v>
      </c>
      <c r="Y62" s="85" t="str">
        <f>+alpha!F15</f>
        <v>22</v>
      </c>
      <c r="Z62" s="85" t="str">
        <f>+alpha!G15</f>
        <v>02.05.06</v>
      </c>
      <c r="AA62" s="85">
        <f>+alpha!H15</f>
        <v>220</v>
      </c>
      <c r="AB62" s="85" t="str">
        <f>+alpha!I15</f>
        <v>220027</v>
      </c>
      <c r="AC62" s="85">
        <f>+alpha!J15</f>
        <v>4</v>
      </c>
      <c r="AD62" s="85">
        <f>+alpha!K15</f>
        <v>83.07128309572302</v>
      </c>
      <c r="AE62" s="85" t="str">
        <f>+alpha!L15</f>
        <v>CD</v>
      </c>
      <c r="AF62" s="5" t="e">
        <v>#REF!</v>
      </c>
      <c r="AG62" s="15">
        <f>+alpha!M73</f>
        <v>22.66</v>
      </c>
      <c r="AH62" s="5">
        <f>+alpha!N73</f>
        <v>16</v>
      </c>
      <c r="AI62" s="15" t="str">
        <f>+alpha!O73</f>
        <v>20</v>
      </c>
      <c r="AJ62" s="98">
        <f>+alpha!P73</f>
        <v>39931</v>
      </c>
      <c r="AK62" s="97">
        <f>+alpha!Q73</f>
        <v>220</v>
      </c>
      <c r="AL62" s="15" t="str">
        <f>+alpha!R73</f>
        <v>220014</v>
      </c>
      <c r="AM62" s="15">
        <f>+alpha!S73</f>
        <v>4</v>
      </c>
      <c r="AN62" s="15">
        <f>+alpha!T73</f>
        <v>83.2408163265306</v>
      </c>
      <c r="AO62" s="15" t="str">
        <f>+alpha!U73</f>
        <v>BN</v>
      </c>
      <c r="AP62" s="5" t="e">
        <v>#REF!</v>
      </c>
      <c r="AQ62" s="145">
        <f t="shared" si="122"/>
        <v>16</v>
      </c>
      <c r="AR62" s="128" t="str">
        <f t="shared" si="123"/>
        <v>22</v>
      </c>
      <c r="AS62" s="131" t="str">
        <f t="shared" si="124"/>
        <v>02.05.06</v>
      </c>
      <c r="AT62" s="128">
        <f t="shared" si="125"/>
        <v>220</v>
      </c>
      <c r="AU62" s="128" t="str">
        <f t="shared" si="126"/>
        <v>220027</v>
      </c>
      <c r="AV62" s="128">
        <f t="shared" si="127"/>
        <v>4</v>
      </c>
      <c r="AW62" s="133">
        <f t="shared" si="128"/>
        <v>83.07128309572302</v>
      </c>
      <c r="AX62" s="128" t="str">
        <f t="shared" si="129"/>
        <v>CD</v>
      </c>
      <c r="AY62" s="128" t="e">
        <f t="shared" si="130"/>
        <v>#REF!</v>
      </c>
      <c r="AZ62" s="128">
        <f t="shared" si="131"/>
        <v>22.66</v>
      </c>
      <c r="BA62" s="145">
        <f t="shared" si="132"/>
        <v>16</v>
      </c>
      <c r="BB62" s="128" t="str">
        <f t="shared" si="133"/>
        <v>43</v>
      </c>
      <c r="BC62" s="131">
        <f t="shared" si="134"/>
        <v>39606</v>
      </c>
      <c r="BD62" s="128">
        <f t="shared" si="135"/>
        <v>220</v>
      </c>
      <c r="BE62" s="128" t="str">
        <f t="shared" si="136"/>
        <v>2200xx</v>
      </c>
      <c r="BF62" s="128">
        <f t="shared" si="137"/>
        <v>4</v>
      </c>
      <c r="BG62" s="133">
        <f t="shared" si="138"/>
        <v>81.3320039880359</v>
      </c>
      <c r="BH62" s="147" t="str">
        <f t="shared" si="139"/>
        <v>AH</v>
      </c>
      <c r="BI62" s="5" t="e">
        <v>#REF!</v>
      </c>
      <c r="BJ62" s="206" t="s">
        <v>305</v>
      </c>
      <c r="BK62" s="5" t="s">
        <v>253</v>
      </c>
      <c r="BL62" s="135">
        <f t="shared" si="140"/>
        <v>22.66</v>
      </c>
      <c r="BM62" s="128">
        <f t="shared" si="151"/>
        <v>16</v>
      </c>
      <c r="BN62" s="128" t="str">
        <f t="shared" si="152"/>
        <v>22</v>
      </c>
      <c r="BO62" s="131" t="str">
        <f t="shared" si="153"/>
        <v>02.05.06</v>
      </c>
      <c r="BP62" s="128">
        <f t="shared" si="154"/>
        <v>220</v>
      </c>
      <c r="BQ62" s="128" t="str">
        <f t="shared" si="155"/>
        <v>220027</v>
      </c>
      <c r="BR62" s="128">
        <f t="shared" si="156"/>
        <v>4</v>
      </c>
      <c r="BS62" s="133">
        <f t="shared" si="157"/>
        <v>83.07128309572302</v>
      </c>
      <c r="BT62" s="147" t="str">
        <f t="shared" si="158"/>
        <v>CD</v>
      </c>
      <c r="BU62" s="128" t="e">
        <f t="shared" si="141"/>
        <v>#REF!</v>
      </c>
      <c r="BV62" s="128">
        <f t="shared" si="142"/>
        <v>22.66</v>
      </c>
      <c r="BW62" s="128">
        <f t="shared" si="143"/>
        <v>16</v>
      </c>
      <c r="BX62" s="128" t="str">
        <f t="shared" si="144"/>
        <v>20</v>
      </c>
      <c r="BY62" s="131">
        <f t="shared" si="145"/>
        <v>39931</v>
      </c>
      <c r="BZ62" s="128">
        <f t="shared" si="146"/>
        <v>220</v>
      </c>
      <c r="CA62" s="128" t="str">
        <f t="shared" si="147"/>
        <v>220014</v>
      </c>
      <c r="CB62" s="128">
        <f t="shared" si="148"/>
        <v>4</v>
      </c>
      <c r="CC62" s="133">
        <f t="shared" si="149"/>
        <v>83.2408163265306</v>
      </c>
      <c r="CD62" s="147" t="str">
        <f t="shared" si="150"/>
        <v>BN</v>
      </c>
      <c r="CH62" s="5" t="e">
        <f>+CH60/(CI60+CH60)</f>
        <v>#REF!</v>
      </c>
      <c r="CQ62" s="5" t="e">
        <f>+CQ60*12/7</f>
        <v>#REF!</v>
      </c>
      <c r="CR62" s="100" t="e">
        <f aca="true" t="shared" si="159" ref="CR62:CW62">+CR60</f>
        <v>#REF!</v>
      </c>
      <c r="CS62" s="100" t="e">
        <f t="shared" si="159"/>
        <v>#REF!</v>
      </c>
      <c r="CT62" s="100" t="e">
        <f t="shared" si="159"/>
        <v>#REF!</v>
      </c>
      <c r="CU62" s="100" t="e">
        <f t="shared" si="159"/>
        <v>#REF!</v>
      </c>
      <c r="CV62" s="100" t="e">
        <f t="shared" si="159"/>
        <v>#REF!</v>
      </c>
      <c r="CW62" s="100" t="e">
        <f t="shared" si="159"/>
        <v>#REF!</v>
      </c>
      <c r="CX62" s="5" t="e">
        <f>SUM(CQ62:CW62)</f>
        <v>#REF!</v>
      </c>
    </row>
    <row r="63" spans="1:82" s="5" customFormat="1" ht="11.25" customHeight="1">
      <c r="A63" s="55"/>
      <c r="B63" s="99"/>
      <c r="C63" s="99"/>
      <c r="D63" s="84"/>
      <c r="E63" s="104"/>
      <c r="F63" s="119"/>
      <c r="G63" s="107"/>
      <c r="H63" s="61"/>
      <c r="I63" s="63"/>
      <c r="J63" s="93"/>
      <c r="K63" s="76"/>
      <c r="L63" s="99"/>
      <c r="M63" s="104"/>
      <c r="N63" s="84"/>
      <c r="O63" s="119"/>
      <c r="P63" s="107"/>
      <c r="Q63" s="99"/>
      <c r="R63" s="126"/>
      <c r="S63" s="6"/>
      <c r="T63" s="3"/>
      <c r="U63" s="11" t="s">
        <v>752</v>
      </c>
      <c r="V63" s="6"/>
      <c r="X63" s="97"/>
      <c r="Y63" s="102"/>
      <c r="Z63" s="98"/>
      <c r="AA63" s="98"/>
      <c r="AB63" s="6"/>
      <c r="AC63" s="97"/>
      <c r="AD63" s="10"/>
      <c r="AE63" s="6"/>
      <c r="AG63" s="6"/>
      <c r="AJ63" s="98"/>
      <c r="AK63" s="97"/>
      <c r="AQ63" s="145">
        <f t="shared" si="122"/>
      </c>
      <c r="AR63" s="128">
        <f t="shared" si="123"/>
      </c>
      <c r="AS63" s="131">
        <f t="shared" si="124"/>
      </c>
      <c r="AT63" s="128">
        <f t="shared" si="125"/>
      </c>
      <c r="AU63" s="128">
        <f t="shared" si="126"/>
      </c>
      <c r="AV63" s="128">
        <f t="shared" si="127"/>
      </c>
      <c r="AW63" s="133">
        <f t="shared" si="128"/>
      </c>
      <c r="AX63" s="128">
        <f t="shared" si="129"/>
      </c>
      <c r="AY63" s="128">
        <f t="shared" si="130"/>
      </c>
      <c r="AZ63" s="128">
        <f t="shared" si="131"/>
      </c>
      <c r="BA63" s="145">
        <f t="shared" si="132"/>
      </c>
      <c r="BB63" s="128">
        <f t="shared" si="133"/>
      </c>
      <c r="BC63" s="131">
        <f t="shared" si="134"/>
      </c>
      <c r="BD63" s="128">
        <f t="shared" si="135"/>
      </c>
      <c r="BE63" s="128">
        <f t="shared" si="136"/>
      </c>
      <c r="BF63" s="128">
        <f t="shared" si="137"/>
      </c>
      <c r="BG63" s="133">
        <f t="shared" si="138"/>
      </c>
      <c r="BH63" s="147">
        <f t="shared" si="139"/>
      </c>
      <c r="BI63" s="5" t="s">
        <v>747</v>
      </c>
      <c r="BJ63" s="206" t="s">
        <v>752</v>
      </c>
      <c r="BL63" s="135">
        <f t="shared" si="140"/>
      </c>
      <c r="BM63" s="128">
        <f t="shared" si="151"/>
      </c>
      <c r="BN63" s="128">
        <f t="shared" si="152"/>
      </c>
      <c r="BO63" s="131">
        <f t="shared" si="153"/>
      </c>
      <c r="BP63" s="128">
        <f t="shared" si="154"/>
      </c>
      <c r="BQ63" s="128">
        <f t="shared" si="155"/>
      </c>
      <c r="BR63" s="128">
        <f t="shared" si="156"/>
      </c>
      <c r="BS63" s="133">
        <f t="shared" si="157"/>
      </c>
      <c r="BT63" s="147">
        <f t="shared" si="158"/>
      </c>
      <c r="BU63" s="128">
        <f t="shared" si="141"/>
      </c>
      <c r="BV63" s="128">
        <f t="shared" si="142"/>
      </c>
      <c r="BW63" s="128">
        <f t="shared" si="143"/>
      </c>
      <c r="BX63" s="128">
        <f t="shared" si="144"/>
      </c>
      <c r="BY63" s="131">
        <f t="shared" si="145"/>
      </c>
      <c r="BZ63" s="128">
        <f t="shared" si="146"/>
      </c>
      <c r="CA63" s="128">
        <f t="shared" si="147"/>
      </c>
      <c r="CB63" s="128">
        <f t="shared" si="148"/>
      </c>
      <c r="CC63" s="133">
        <f t="shared" si="149"/>
      </c>
      <c r="CD63" s="147">
        <f t="shared" si="150"/>
      </c>
    </row>
    <row r="64" spans="1:101" s="5" customFormat="1" ht="11.25" customHeight="1">
      <c r="A64" s="55">
        <f>+alpha!D68</f>
        <v>19.9</v>
      </c>
      <c r="B64" s="55">
        <f>+alpha!E68</f>
        <v>14</v>
      </c>
      <c r="C64" s="55" t="str">
        <f>+alpha!F68</f>
        <v>41</v>
      </c>
      <c r="D64" s="55">
        <f>+alpha!G68</f>
        <v>39931</v>
      </c>
      <c r="E64" s="55">
        <f>+alpha!H68</f>
        <v>220</v>
      </c>
      <c r="F64" s="55" t="str">
        <f>+alpha!I68</f>
        <v>220014</v>
      </c>
      <c r="G64" s="55">
        <f>+alpha!J68</f>
        <v>4</v>
      </c>
      <c r="H64" s="55">
        <f>+alpha!K68</f>
        <v>81.31668558456299</v>
      </c>
      <c r="I64" s="55" t="str">
        <f>+alpha!L68</f>
        <v>BN</v>
      </c>
      <c r="J64" s="93" t="e">
        <v>#REF!</v>
      </c>
      <c r="K64" s="56">
        <f>+alpha!M68</f>
        <v>19.9</v>
      </c>
      <c r="L64" s="56">
        <f>+alpha!N68</f>
        <v>14</v>
      </c>
      <c r="M64" s="56" t="str">
        <f>+alpha!O68</f>
        <v>43</v>
      </c>
      <c r="N64" s="191">
        <f>+alpha!P68</f>
        <v>39628</v>
      </c>
      <c r="O64" s="56">
        <f>+alpha!Q68</f>
        <v>220</v>
      </c>
      <c r="P64" s="56" t="str">
        <f>+alpha!R68</f>
        <v>220026/0005</v>
      </c>
      <c r="Q64" s="56">
        <f>+alpha!S68</f>
        <v>8</v>
      </c>
      <c r="R64" s="56">
        <f>+alpha!T68</f>
        <v>81.13250283125709</v>
      </c>
      <c r="S64" s="56" t="str">
        <f>+alpha!U68</f>
        <v>LA</v>
      </c>
      <c r="T64" s="3" t="e">
        <v>#REF!</v>
      </c>
      <c r="U64" s="11" t="s">
        <v>306</v>
      </c>
      <c r="V64" s="6" t="s">
        <v>253</v>
      </c>
      <c r="W64" s="5">
        <f>+alpha!D14</f>
        <v>19.9</v>
      </c>
      <c r="X64" s="5">
        <f>+alpha!E14</f>
        <v>14</v>
      </c>
      <c r="Y64" s="5" t="str">
        <f>+alpha!F14</f>
        <v>52</v>
      </c>
      <c r="Z64" s="103">
        <f>+alpha!G14</f>
        <v>38526</v>
      </c>
      <c r="AA64" s="5">
        <f>+alpha!H14</f>
        <v>221</v>
      </c>
      <c r="AB64" s="5" t="str">
        <f>+alpha!I14</f>
        <v>221142</v>
      </c>
      <c r="AC64" s="5">
        <f>+alpha!J14</f>
        <v>4</v>
      </c>
      <c r="AD64" s="14">
        <f>+alpha!K14</f>
        <v>80.31390134529148</v>
      </c>
      <c r="AE64" s="5" t="str">
        <f>+alpha!L14</f>
        <v>BN</v>
      </c>
      <c r="AF64" s="5" t="e">
        <v>#REF!</v>
      </c>
      <c r="AG64" s="56">
        <f>+alpha!M14</f>
        <v>19.9</v>
      </c>
      <c r="AH64" s="5">
        <f>+alpha!N14</f>
        <v>14</v>
      </c>
      <c r="AI64" s="56" t="str">
        <f>+alpha!O14</f>
        <v>41</v>
      </c>
      <c r="AJ64" s="98">
        <f>+alpha!P14</f>
        <v>39931</v>
      </c>
      <c r="AK64" s="97">
        <f>+alpha!Q14</f>
        <v>220</v>
      </c>
      <c r="AL64" s="56" t="str">
        <f>+alpha!R14</f>
        <v>220014</v>
      </c>
      <c r="AM64" s="56">
        <f>+alpha!S14</f>
        <v>4</v>
      </c>
      <c r="AN64" s="56">
        <f>+alpha!T14</f>
        <v>81.31668558456299</v>
      </c>
      <c r="AO64" s="56" t="str">
        <f>+alpha!U14</f>
        <v>BN</v>
      </c>
      <c r="AP64" s="5" t="e">
        <v>#REF!</v>
      </c>
      <c r="AQ64" s="145">
        <f t="shared" si="122"/>
        <v>14</v>
      </c>
      <c r="AR64" s="128" t="str">
        <f t="shared" si="123"/>
        <v>41</v>
      </c>
      <c r="AS64" s="131">
        <f t="shared" si="124"/>
        <v>39931</v>
      </c>
      <c r="AT64" s="128">
        <f t="shared" si="125"/>
        <v>220</v>
      </c>
      <c r="AU64" s="128" t="str">
        <f t="shared" si="126"/>
        <v>220014</v>
      </c>
      <c r="AV64" s="128">
        <f t="shared" si="127"/>
        <v>4</v>
      </c>
      <c r="AW64" s="133">
        <f t="shared" si="128"/>
        <v>81.31668558456299</v>
      </c>
      <c r="AX64" s="128" t="str">
        <f t="shared" si="129"/>
        <v>BN</v>
      </c>
      <c r="AY64" s="128" t="e">
        <f t="shared" si="130"/>
        <v>#REF!</v>
      </c>
      <c r="AZ64" s="128">
        <f t="shared" si="131"/>
        <v>19.9</v>
      </c>
      <c r="BA64" s="145">
        <f t="shared" si="132"/>
        <v>14</v>
      </c>
      <c r="BB64" s="128" t="str">
        <f t="shared" si="133"/>
        <v>43</v>
      </c>
      <c r="BC64" s="131">
        <f t="shared" si="134"/>
        <v>39628</v>
      </c>
      <c r="BD64" s="128">
        <f t="shared" si="135"/>
        <v>220</v>
      </c>
      <c r="BE64" s="128" t="str">
        <f t="shared" si="136"/>
        <v>220026/0005</v>
      </c>
      <c r="BF64" s="128">
        <f t="shared" si="137"/>
        <v>8</v>
      </c>
      <c r="BG64" s="133">
        <f t="shared" si="138"/>
        <v>81.13250283125709</v>
      </c>
      <c r="BH64" s="147" t="str">
        <f t="shared" si="139"/>
        <v>LA</v>
      </c>
      <c r="BI64" s="5" t="e">
        <v>#REF!</v>
      </c>
      <c r="BJ64" s="206" t="s">
        <v>306</v>
      </c>
      <c r="BK64" s="5" t="s">
        <v>253</v>
      </c>
      <c r="BL64" s="135">
        <f t="shared" si="140"/>
        <v>19.9</v>
      </c>
      <c r="BM64" s="128">
        <f t="shared" si="151"/>
        <v>14</v>
      </c>
      <c r="BN64" s="128" t="str">
        <f t="shared" si="152"/>
        <v>52</v>
      </c>
      <c r="BO64" s="131">
        <f t="shared" si="153"/>
        <v>38526</v>
      </c>
      <c r="BP64" s="128">
        <f t="shared" si="154"/>
        <v>221</v>
      </c>
      <c r="BQ64" s="128" t="str">
        <f t="shared" si="155"/>
        <v>221142</v>
      </c>
      <c r="BR64" s="128">
        <f t="shared" si="156"/>
        <v>4</v>
      </c>
      <c r="BS64" s="133">
        <f t="shared" si="157"/>
        <v>80.31390134529148</v>
      </c>
      <c r="BT64" s="147" t="str">
        <f t="shared" si="158"/>
        <v>BN</v>
      </c>
      <c r="BU64" s="128" t="e">
        <f t="shared" si="141"/>
        <v>#REF!</v>
      </c>
      <c r="BV64" s="128">
        <f t="shared" si="142"/>
        <v>19.9</v>
      </c>
      <c r="BW64" s="128">
        <f t="shared" si="143"/>
        <v>14</v>
      </c>
      <c r="BX64" s="128" t="str">
        <f t="shared" si="144"/>
        <v>41</v>
      </c>
      <c r="BY64" s="131">
        <f t="shared" si="145"/>
        <v>39931</v>
      </c>
      <c r="BZ64" s="128">
        <f t="shared" si="146"/>
        <v>220</v>
      </c>
      <c r="CA64" s="128" t="str">
        <f t="shared" si="147"/>
        <v>220014</v>
      </c>
      <c r="CB64" s="128">
        <f t="shared" si="148"/>
        <v>4</v>
      </c>
      <c r="CC64" s="133">
        <f t="shared" si="149"/>
        <v>81.31668558456299</v>
      </c>
      <c r="CD64" s="147" t="str">
        <f t="shared" si="150"/>
        <v>BN</v>
      </c>
      <c r="CQ64" s="5">
        <v>2008</v>
      </c>
      <c r="CR64" s="5">
        <v>2009</v>
      </c>
      <c r="CS64" s="5">
        <v>2010</v>
      </c>
      <c r="CT64" s="5">
        <v>2011</v>
      </c>
      <c r="CU64" s="5">
        <v>2012</v>
      </c>
      <c r="CV64" s="5">
        <v>2013</v>
      </c>
      <c r="CW64" s="5">
        <v>2014</v>
      </c>
    </row>
    <row r="65" spans="1:82" s="5" customFormat="1" ht="11.25" customHeight="1">
      <c r="A65" s="55"/>
      <c r="B65" s="99"/>
      <c r="C65" s="99"/>
      <c r="D65" s="84"/>
      <c r="E65" s="104"/>
      <c r="F65" s="119"/>
      <c r="G65" s="107"/>
      <c r="H65" s="61"/>
      <c r="I65" s="63"/>
      <c r="J65" s="93"/>
      <c r="K65" s="76"/>
      <c r="L65" s="99"/>
      <c r="M65" s="104"/>
      <c r="N65" s="84"/>
      <c r="O65" s="119"/>
      <c r="P65" s="107"/>
      <c r="Q65" s="99"/>
      <c r="R65" s="126"/>
      <c r="S65" s="6"/>
      <c r="T65" s="3"/>
      <c r="U65" s="11" t="s">
        <v>755</v>
      </c>
      <c r="V65" s="6"/>
      <c r="X65" s="97"/>
      <c r="Y65" s="102"/>
      <c r="Z65" s="98"/>
      <c r="AA65" s="98"/>
      <c r="AB65" s="6"/>
      <c r="AC65" s="97"/>
      <c r="AD65" s="10"/>
      <c r="AE65" s="6"/>
      <c r="AG65" s="6"/>
      <c r="AQ65" s="145">
        <f t="shared" si="122"/>
      </c>
      <c r="AR65" s="128">
        <f t="shared" si="123"/>
      </c>
      <c r="AS65" s="131">
        <f t="shared" si="124"/>
      </c>
      <c r="AT65" s="128">
        <f t="shared" si="125"/>
      </c>
      <c r="AU65" s="128">
        <f t="shared" si="126"/>
      </c>
      <c r="AV65" s="128">
        <f t="shared" si="127"/>
      </c>
      <c r="AW65" s="133">
        <f t="shared" si="128"/>
      </c>
      <c r="AX65" s="128">
        <f t="shared" si="129"/>
      </c>
      <c r="AY65" s="128">
        <f t="shared" si="130"/>
      </c>
      <c r="AZ65" s="128">
        <f t="shared" si="131"/>
      </c>
      <c r="BA65" s="145">
        <f t="shared" si="132"/>
      </c>
      <c r="BB65" s="128">
        <f t="shared" si="133"/>
      </c>
      <c r="BC65" s="131">
        <f t="shared" si="134"/>
      </c>
      <c r="BD65" s="128">
        <f t="shared" si="135"/>
      </c>
      <c r="BE65" s="128">
        <f t="shared" si="136"/>
      </c>
      <c r="BF65" s="128">
        <f t="shared" si="137"/>
      </c>
      <c r="BG65" s="133">
        <f t="shared" si="138"/>
      </c>
      <c r="BH65" s="147">
        <f t="shared" si="139"/>
      </c>
      <c r="BI65" s="5" t="s">
        <v>747</v>
      </c>
      <c r="BJ65" s="206" t="s">
        <v>755</v>
      </c>
      <c r="BL65" s="135">
        <f t="shared" si="140"/>
      </c>
      <c r="BM65" s="128">
        <f t="shared" si="151"/>
      </c>
      <c r="BN65" s="128">
        <f t="shared" si="152"/>
      </c>
      <c r="BO65" s="131">
        <f t="shared" si="153"/>
      </c>
      <c r="BP65" s="128">
        <f t="shared" si="154"/>
      </c>
      <c r="BQ65" s="128">
        <f t="shared" si="155"/>
      </c>
      <c r="BR65" s="128">
        <f t="shared" si="156"/>
      </c>
      <c r="BS65" s="133">
        <f t="shared" si="157"/>
      </c>
      <c r="BT65" s="147">
        <f t="shared" si="158"/>
      </c>
      <c r="BU65" s="128">
        <f t="shared" si="141"/>
      </c>
      <c r="BV65" s="128">
        <f t="shared" si="142"/>
      </c>
      <c r="BW65" s="128">
        <f t="shared" si="143"/>
      </c>
      <c r="BX65" s="128">
        <f t="shared" si="144"/>
      </c>
      <c r="BY65" s="131">
        <f t="shared" si="145"/>
      </c>
      <c r="BZ65" s="128">
        <f t="shared" si="146"/>
      </c>
      <c r="CA65" s="128">
        <f t="shared" si="147"/>
      </c>
      <c r="CB65" s="128">
        <f t="shared" si="148"/>
      </c>
      <c r="CC65" s="133">
        <f t="shared" si="149"/>
      </c>
      <c r="CD65" s="147">
        <f t="shared" si="150"/>
      </c>
    </row>
    <row r="66" spans="1:82" s="5" customFormat="1" ht="11.25" customHeight="1">
      <c r="A66" s="55">
        <f>+alpha!D51</f>
        <v>9.66</v>
      </c>
      <c r="B66" s="55">
        <f>+alpha!E51</f>
        <v>9</v>
      </c>
      <c r="C66" s="55" t="str">
        <f>+alpha!F51</f>
        <v>50</v>
      </c>
      <c r="D66" s="55">
        <f>+alpha!G51</f>
        <v>37586</v>
      </c>
      <c r="E66" s="55">
        <f>+alpha!H51</f>
        <v>221</v>
      </c>
      <c r="F66" s="55" t="str">
        <f>+alpha!I51</f>
        <v>221123</v>
      </c>
      <c r="G66" s="55">
        <f>+alpha!J51</f>
        <v>5</v>
      </c>
      <c r="H66" s="55">
        <f>+alpha!K51</f>
        <v>58.94237288135593</v>
      </c>
      <c r="I66" s="55" t="str">
        <f>+alpha!L51</f>
        <v>DAd</v>
      </c>
      <c r="J66" s="93" t="e">
        <v>#REF!</v>
      </c>
      <c r="K66" s="56">
        <f>+alpha!M51</f>
        <v>9.66</v>
      </c>
      <c r="L66" s="56">
        <f>+alpha!N51</f>
        <v>10</v>
      </c>
      <c r="M66" s="56" t="str">
        <f>+alpha!O51</f>
        <v>14</v>
      </c>
      <c r="N66" s="191">
        <f>+alpha!P51</f>
        <v>40799</v>
      </c>
      <c r="O66" s="56">
        <f>+alpha!Q51</f>
        <v>220</v>
      </c>
      <c r="P66" s="56" t="str">
        <f>+alpha!R51</f>
        <v>220031</v>
      </c>
      <c r="Q66" s="56">
        <f>+alpha!S51</f>
        <v>4</v>
      </c>
      <c r="R66" s="56">
        <f>+alpha!T51</f>
        <v>56.63843648208469</v>
      </c>
      <c r="S66" s="56" t="str">
        <f>+alpha!U51</f>
        <v>JR/RP</v>
      </c>
      <c r="T66" s="56">
        <f>+alpha!V51</f>
        <v>0</v>
      </c>
      <c r="U66" s="11" t="s">
        <v>308</v>
      </c>
      <c r="V66" s="6" t="s">
        <v>253</v>
      </c>
      <c r="W66" s="5">
        <f>+alpha!D70</f>
        <v>9.66</v>
      </c>
      <c r="X66" s="5">
        <f>+alpha!E70</f>
        <v>9</v>
      </c>
      <c r="Y66" s="5" t="str">
        <f>+alpha!F70</f>
        <v>54</v>
      </c>
      <c r="Z66" s="103">
        <f>+alpha!G70</f>
        <v>37585</v>
      </c>
      <c r="AA66" s="5">
        <f>+alpha!H70</f>
        <v>220</v>
      </c>
      <c r="AB66" s="5" t="str">
        <f>+alpha!I70</f>
        <v>220034</v>
      </c>
      <c r="AC66" s="5">
        <f>+alpha!J70</f>
        <v>4</v>
      </c>
      <c r="AD66" s="14">
        <f>+alpha!K70</f>
        <v>58.54545454545455</v>
      </c>
      <c r="AE66" s="5" t="str">
        <f>+alpha!L70</f>
        <v>DS</v>
      </c>
      <c r="AF66" s="5" t="e">
        <v>#REF!</v>
      </c>
      <c r="AG66" s="6">
        <f>+alpha!M70</f>
        <v>9.66</v>
      </c>
      <c r="AH66" s="6">
        <f>+alpha!N70</f>
        <v>9</v>
      </c>
      <c r="AI66" s="6" t="str">
        <f>+alpha!O70</f>
        <v>39</v>
      </c>
      <c r="AJ66" s="98">
        <f>+alpha!P70</f>
        <v>39977</v>
      </c>
      <c r="AK66" s="6">
        <f>+alpha!Q70</f>
        <v>220</v>
      </c>
      <c r="AL66" s="6" t="str">
        <f>+alpha!R70</f>
        <v>220019</v>
      </c>
      <c r="AM66" s="6">
        <f>+alpha!S70</f>
        <v>4</v>
      </c>
      <c r="AN66" s="6">
        <f>+alpha!T70</f>
        <v>60.06217616580311</v>
      </c>
      <c r="AO66" s="6" t="str">
        <f>+alpha!U70</f>
        <v>DS</v>
      </c>
      <c r="AP66" s="5" t="e">
        <v>#REF!</v>
      </c>
      <c r="AQ66" s="145">
        <f t="shared" si="122"/>
        <v>9</v>
      </c>
      <c r="AR66" s="128" t="str">
        <f t="shared" si="123"/>
        <v>50</v>
      </c>
      <c r="AS66" s="131">
        <f t="shared" si="124"/>
        <v>37586</v>
      </c>
      <c r="AT66" s="128">
        <f t="shared" si="125"/>
        <v>221</v>
      </c>
      <c r="AU66" s="128" t="str">
        <f t="shared" si="126"/>
        <v>221123</v>
      </c>
      <c r="AV66" s="128">
        <f t="shared" si="127"/>
        <v>5</v>
      </c>
      <c r="AW66" s="133">
        <f t="shared" si="128"/>
        <v>58.94237288135593</v>
      </c>
      <c r="AX66" s="128" t="str">
        <f t="shared" si="129"/>
        <v>DAd</v>
      </c>
      <c r="AY66" s="128" t="e">
        <f t="shared" si="130"/>
        <v>#REF!</v>
      </c>
      <c r="AZ66" s="128">
        <f t="shared" si="131"/>
        <v>9.66</v>
      </c>
      <c r="BA66" s="145">
        <f t="shared" si="132"/>
        <v>10</v>
      </c>
      <c r="BB66" s="128" t="str">
        <f t="shared" si="133"/>
        <v>14</v>
      </c>
      <c r="BC66" s="131">
        <f t="shared" si="134"/>
        <v>40799</v>
      </c>
      <c r="BD66" s="128">
        <f t="shared" si="135"/>
        <v>220</v>
      </c>
      <c r="BE66" s="128" t="str">
        <f t="shared" si="136"/>
        <v>220031</v>
      </c>
      <c r="BF66" s="128">
        <f t="shared" si="137"/>
        <v>4</v>
      </c>
      <c r="BG66" s="133">
        <f t="shared" si="138"/>
        <v>56.63843648208469</v>
      </c>
      <c r="BH66" s="147" t="str">
        <f t="shared" si="139"/>
        <v>JR/RP</v>
      </c>
      <c r="BI66" s="5" t="e">
        <v>#REF!</v>
      </c>
      <c r="BJ66" s="206" t="s">
        <v>308</v>
      </c>
      <c r="BK66" s="5" t="s">
        <v>253</v>
      </c>
      <c r="BL66" s="135">
        <f t="shared" si="140"/>
        <v>9.66</v>
      </c>
      <c r="BM66" s="128">
        <f t="shared" si="151"/>
        <v>9</v>
      </c>
      <c r="BN66" s="128" t="str">
        <f t="shared" si="152"/>
        <v>54</v>
      </c>
      <c r="BO66" s="131">
        <f t="shared" si="153"/>
        <v>37585</v>
      </c>
      <c r="BP66" s="128">
        <f t="shared" si="154"/>
        <v>220</v>
      </c>
      <c r="BQ66" s="128" t="str">
        <f t="shared" si="155"/>
        <v>220034</v>
      </c>
      <c r="BR66" s="128">
        <f t="shared" si="156"/>
        <v>4</v>
      </c>
      <c r="BS66" s="133">
        <f t="shared" si="157"/>
        <v>58.54545454545455</v>
      </c>
      <c r="BT66" s="147" t="str">
        <f t="shared" si="158"/>
        <v>DS</v>
      </c>
      <c r="BU66" s="128" t="e">
        <f t="shared" si="141"/>
        <v>#REF!</v>
      </c>
      <c r="BV66" s="128">
        <f t="shared" si="142"/>
        <v>9.66</v>
      </c>
      <c r="BW66" s="128">
        <f t="shared" si="143"/>
        <v>9</v>
      </c>
      <c r="BX66" s="128" t="str">
        <f t="shared" si="144"/>
        <v>39</v>
      </c>
      <c r="BY66" s="131">
        <f t="shared" si="145"/>
        <v>39977</v>
      </c>
      <c r="BZ66" s="128">
        <f t="shared" si="146"/>
        <v>220</v>
      </c>
      <c r="CA66" s="128" t="str">
        <f t="shared" si="147"/>
        <v>220019</v>
      </c>
      <c r="CB66" s="128">
        <f t="shared" si="148"/>
        <v>4</v>
      </c>
      <c r="CC66" s="133">
        <f t="shared" si="149"/>
        <v>60.06217616580311</v>
      </c>
      <c r="CD66" s="147" t="str">
        <f t="shared" si="150"/>
        <v>DS</v>
      </c>
    </row>
    <row r="67" spans="1:82" s="5" customFormat="1" ht="11.25" customHeight="1">
      <c r="A67" s="56">
        <f>+alpha!D22</f>
        <v>28.54</v>
      </c>
      <c r="B67" s="56">
        <f>+alpha!E22</f>
        <v>26</v>
      </c>
      <c r="C67" s="56" t="str">
        <f>+alpha!F22</f>
        <v>15</v>
      </c>
      <c r="D67" s="56">
        <f>+alpha!G22</f>
        <v>38507</v>
      </c>
      <c r="E67" s="56">
        <f>+alpha!H22</f>
        <v>222</v>
      </c>
      <c r="F67" s="56" t="str">
        <f>+alpha!I22</f>
        <v>222015</v>
      </c>
      <c r="G67" s="56">
        <f>+alpha!J22</f>
        <v>4</v>
      </c>
      <c r="H67" s="56">
        <f>+alpha!K22</f>
        <v>65.23428571428572</v>
      </c>
      <c r="I67" s="56" t="str">
        <f>+alpha!L22</f>
        <v>JM</v>
      </c>
      <c r="J67" s="93" t="e">
        <v>#REF!</v>
      </c>
      <c r="K67" s="56">
        <f>+alpha!M22</f>
        <v>28.54</v>
      </c>
      <c r="L67" s="56">
        <f>+alpha!N22</f>
        <v>22</v>
      </c>
      <c r="M67" s="56" t="str">
        <f>+alpha!O22</f>
        <v>15</v>
      </c>
      <c r="N67" s="56">
        <f>+alpha!P22</f>
        <v>40026</v>
      </c>
      <c r="O67" s="56">
        <f>+alpha!Q22</f>
        <v>221</v>
      </c>
      <c r="P67" s="56" t="str">
        <f>+alpha!R22</f>
        <v>221121</v>
      </c>
      <c r="Q67" s="56">
        <f>+alpha!S22</f>
        <v>5</v>
      </c>
      <c r="R67" s="56">
        <f>+alpha!T22</f>
        <v>76.96179775280899</v>
      </c>
      <c r="S67" s="56" t="str">
        <f>+alpha!U22</f>
        <v>LA</v>
      </c>
      <c r="T67" s="56">
        <f>+alpha!V22</f>
        <v>0</v>
      </c>
      <c r="U67" s="11" t="s">
        <v>268</v>
      </c>
      <c r="V67" s="6" t="s">
        <v>253</v>
      </c>
      <c r="W67" s="5">
        <f>+alpha!D69</f>
        <v>28.54</v>
      </c>
      <c r="X67" s="5">
        <f>+alpha!E69</f>
        <v>24</v>
      </c>
      <c r="Y67" s="5" t="str">
        <f>+alpha!F69</f>
        <v>05</v>
      </c>
      <c r="Z67" s="103">
        <f>+alpha!G69</f>
        <v>37811</v>
      </c>
      <c r="AA67" s="5">
        <f>+alpha!H69</f>
        <v>222</v>
      </c>
      <c r="AB67" s="5" t="str">
        <f>+alpha!I69</f>
        <v>220008</v>
      </c>
      <c r="AC67" s="5">
        <f>+alpha!J69</f>
        <v>4</v>
      </c>
      <c r="AD67" s="14">
        <f>+alpha!K69</f>
        <v>71.10311418685122</v>
      </c>
      <c r="AE67" s="5" t="str">
        <f>+alpha!L69</f>
        <v>DAd</v>
      </c>
      <c r="AF67" s="5" t="e">
        <v>#REF!</v>
      </c>
      <c r="AG67" s="6">
        <f>+alpha!M69</f>
        <v>28.54</v>
      </c>
      <c r="AH67" s="6">
        <f>+alpha!N69</f>
        <v>25</v>
      </c>
      <c r="AI67" s="6" t="str">
        <f>+alpha!O69</f>
        <v>01</v>
      </c>
      <c r="AJ67" s="98">
        <f>+alpha!P69</f>
        <v>40306</v>
      </c>
      <c r="AK67" s="6">
        <f>+alpha!Q69</f>
        <v>220</v>
      </c>
      <c r="AL67" s="6" t="str">
        <f>+alpha!R69</f>
        <v>220007</v>
      </c>
      <c r="AM67" s="6">
        <f>+alpha!S69</f>
        <v>4</v>
      </c>
      <c r="AN67" s="6">
        <f>+alpha!T69</f>
        <v>68.45036642238507</v>
      </c>
      <c r="AO67" s="6" t="str">
        <f>+alpha!U69</f>
        <v>BN</v>
      </c>
      <c r="AP67" s="5" t="e">
        <v>#REF!</v>
      </c>
      <c r="AQ67" s="145">
        <f t="shared" si="122"/>
        <v>26</v>
      </c>
      <c r="AR67" s="128" t="str">
        <f t="shared" si="123"/>
        <v>15</v>
      </c>
      <c r="AS67" s="131">
        <f t="shared" si="124"/>
        <v>38507</v>
      </c>
      <c r="AT67" s="128">
        <f t="shared" si="125"/>
        <v>222</v>
      </c>
      <c r="AU67" s="128" t="str">
        <f t="shared" si="126"/>
        <v>222015</v>
      </c>
      <c r="AV67" s="128">
        <f t="shared" si="127"/>
        <v>4</v>
      </c>
      <c r="AW67" s="133">
        <f t="shared" si="128"/>
        <v>65.23428571428572</v>
      </c>
      <c r="AX67" s="128" t="str">
        <f t="shared" si="129"/>
        <v>JM</v>
      </c>
      <c r="AY67" s="128" t="e">
        <f t="shared" si="130"/>
        <v>#REF!</v>
      </c>
      <c r="AZ67" s="128">
        <f t="shared" si="131"/>
        <v>28.54</v>
      </c>
      <c r="BA67" s="145">
        <f t="shared" si="132"/>
        <v>22</v>
      </c>
      <c r="BB67" s="128" t="str">
        <f t="shared" si="133"/>
        <v>15</v>
      </c>
      <c r="BC67" s="131">
        <f t="shared" si="134"/>
        <v>40026</v>
      </c>
      <c r="BD67" s="128">
        <f t="shared" si="135"/>
        <v>221</v>
      </c>
      <c r="BE67" s="128" t="str">
        <f t="shared" si="136"/>
        <v>221121</v>
      </c>
      <c r="BF67" s="128">
        <f t="shared" si="137"/>
        <v>5</v>
      </c>
      <c r="BG67" s="133">
        <f t="shared" si="138"/>
        <v>76.96179775280899</v>
      </c>
      <c r="BH67" s="147" t="str">
        <f t="shared" si="139"/>
        <v>LA</v>
      </c>
      <c r="BI67" s="5" t="e">
        <v>#REF!</v>
      </c>
      <c r="BJ67" s="206" t="s">
        <v>268</v>
      </c>
      <c r="BK67" s="5" t="s">
        <v>253</v>
      </c>
      <c r="BL67" s="135">
        <f t="shared" si="140"/>
        <v>28.54</v>
      </c>
      <c r="BM67" s="128">
        <f t="shared" si="151"/>
        <v>24</v>
      </c>
      <c r="BN67" s="128" t="str">
        <f t="shared" si="152"/>
        <v>05</v>
      </c>
      <c r="BO67" s="131">
        <f t="shared" si="153"/>
        <v>37811</v>
      </c>
      <c r="BP67" s="128">
        <f t="shared" si="154"/>
        <v>222</v>
      </c>
      <c r="BQ67" s="128" t="str">
        <f t="shared" si="155"/>
        <v>220008</v>
      </c>
      <c r="BR67" s="128">
        <f t="shared" si="156"/>
        <v>4</v>
      </c>
      <c r="BS67" s="133">
        <f t="shared" si="157"/>
        <v>71.10311418685122</v>
      </c>
      <c r="BT67" s="147" t="str">
        <f t="shared" si="158"/>
        <v>DAd</v>
      </c>
      <c r="BU67" s="128" t="e">
        <f t="shared" si="141"/>
        <v>#REF!</v>
      </c>
      <c r="BV67" s="128">
        <f t="shared" si="142"/>
        <v>28.54</v>
      </c>
      <c r="BW67" s="128">
        <f t="shared" si="143"/>
        <v>25</v>
      </c>
      <c r="BX67" s="128" t="str">
        <f t="shared" si="144"/>
        <v>01</v>
      </c>
      <c r="BY67" s="131">
        <f t="shared" si="145"/>
        <v>40306</v>
      </c>
      <c r="BZ67" s="128">
        <f t="shared" si="146"/>
        <v>220</v>
      </c>
      <c r="CA67" s="128" t="str">
        <f t="shared" si="147"/>
        <v>220007</v>
      </c>
      <c r="CB67" s="128">
        <f t="shared" si="148"/>
        <v>4</v>
      </c>
      <c r="CC67" s="133">
        <f t="shared" si="149"/>
        <v>68.45036642238507</v>
      </c>
      <c r="CD67" s="147" t="str">
        <f t="shared" si="150"/>
        <v>BN</v>
      </c>
    </row>
    <row r="68" spans="1:81" s="5" customFormat="1" ht="11.25" customHeight="1">
      <c r="A68" s="55"/>
      <c r="B68" s="99"/>
      <c r="C68" s="99"/>
      <c r="D68" s="84"/>
      <c r="E68" s="104"/>
      <c r="F68" s="119"/>
      <c r="G68" s="107"/>
      <c r="H68" s="61"/>
      <c r="I68" s="63"/>
      <c r="J68" s="93"/>
      <c r="K68" s="76"/>
      <c r="L68" s="99"/>
      <c r="M68" s="104"/>
      <c r="N68" s="84"/>
      <c r="O68" s="119"/>
      <c r="P68" s="107"/>
      <c r="Q68" s="99"/>
      <c r="R68" s="126"/>
      <c r="S68" s="6"/>
      <c r="T68" s="3"/>
      <c r="U68" s="11"/>
      <c r="V68" s="6"/>
      <c r="X68" s="97"/>
      <c r="Y68" s="102"/>
      <c r="Z68" s="98"/>
      <c r="AA68" s="98"/>
      <c r="AB68" s="6"/>
      <c r="AC68" s="97"/>
      <c r="AD68" s="10"/>
      <c r="AE68" s="6"/>
      <c r="AG68" s="6"/>
      <c r="AS68" s="103"/>
      <c r="AW68" s="14"/>
      <c r="AZ68" s="85"/>
      <c r="BC68" s="103"/>
      <c r="BE68" s="11"/>
      <c r="BG68" s="14"/>
      <c r="BJ68" s="11"/>
      <c r="BL68" s="85"/>
      <c r="BO68" s="103"/>
      <c r="BS68" s="14"/>
      <c r="BV68" s="85"/>
      <c r="BY68" s="103"/>
      <c r="CC68" s="14"/>
    </row>
    <row r="69" spans="1:34" ht="11.25" customHeight="1">
      <c r="A69" s="67"/>
      <c r="B69" s="106"/>
      <c r="C69" s="106"/>
      <c r="D69" s="111"/>
      <c r="E69" s="115"/>
      <c r="F69" s="120"/>
      <c r="G69" s="122"/>
      <c r="H69" s="72"/>
      <c r="I69" s="65"/>
      <c r="J69" s="94"/>
      <c r="K69" s="66"/>
      <c r="L69" s="106"/>
      <c r="M69" s="115"/>
      <c r="N69" s="111"/>
      <c r="O69" s="120"/>
      <c r="P69" s="122"/>
      <c r="Q69" s="106"/>
      <c r="R69" s="127"/>
      <c r="U69" s="36"/>
      <c r="W69" s="29"/>
      <c r="AH69" s="29"/>
    </row>
    <row r="70" spans="1:34" ht="11.25" customHeight="1">
      <c r="A70" s="67"/>
      <c r="B70" s="106"/>
      <c r="C70" s="106"/>
      <c r="D70" s="111"/>
      <c r="E70" s="115"/>
      <c r="F70" s="120"/>
      <c r="G70" s="122"/>
      <c r="H70" s="72"/>
      <c r="I70" s="65"/>
      <c r="J70" s="94"/>
      <c r="K70" s="66"/>
      <c r="L70" s="106"/>
      <c r="M70" s="115"/>
      <c r="N70" s="111"/>
      <c r="O70" s="120"/>
      <c r="P70" s="122"/>
      <c r="Q70" s="106"/>
      <c r="R70" s="127"/>
      <c r="U70" s="36"/>
      <c r="W70" s="29"/>
      <c r="AH70" s="29"/>
    </row>
    <row r="71" spans="1:34" ht="11.25" customHeight="1">
      <c r="A71" s="67"/>
      <c r="B71" s="106"/>
      <c r="C71" s="106"/>
      <c r="D71" s="111"/>
      <c r="E71" s="115"/>
      <c r="F71" s="120"/>
      <c r="G71" s="122"/>
      <c r="H71" s="72"/>
      <c r="I71" s="65"/>
      <c r="J71" s="94"/>
      <c r="K71" s="66"/>
      <c r="L71" s="106"/>
      <c r="M71" s="115"/>
      <c r="N71" s="111"/>
      <c r="O71" s="120"/>
      <c r="P71" s="122"/>
      <c r="Q71" s="106"/>
      <c r="R71" s="127"/>
      <c r="U71" s="36"/>
      <c r="W71" s="29"/>
      <c r="AH71" s="29"/>
    </row>
    <row r="72" spans="1:34" ht="11.25" customHeight="1">
      <c r="A72" s="67"/>
      <c r="B72" s="106"/>
      <c r="C72" s="106"/>
      <c r="D72" s="111"/>
      <c r="E72" s="115"/>
      <c r="F72" s="120"/>
      <c r="G72" s="122"/>
      <c r="H72" s="72"/>
      <c r="I72" s="65"/>
      <c r="J72" s="94"/>
      <c r="K72" s="66"/>
      <c r="L72" s="106"/>
      <c r="M72" s="115"/>
      <c r="N72" s="111"/>
      <c r="O72" s="120"/>
      <c r="P72" s="122"/>
      <c r="Q72" s="106"/>
      <c r="R72" s="127"/>
      <c r="U72" s="36"/>
      <c r="W72" s="29"/>
      <c r="AH72" s="29"/>
    </row>
    <row r="73" spans="1:34" ht="11.25" customHeight="1">
      <c r="A73" s="67"/>
      <c r="B73" s="106"/>
      <c r="C73" s="106"/>
      <c r="D73" s="111"/>
      <c r="E73" s="115"/>
      <c r="F73" s="120"/>
      <c r="G73" s="122"/>
      <c r="H73" s="72"/>
      <c r="I73" s="65"/>
      <c r="J73" s="94"/>
      <c r="K73" s="66"/>
      <c r="L73" s="106"/>
      <c r="M73" s="115"/>
      <c r="N73" s="111"/>
      <c r="O73" s="120"/>
      <c r="P73" s="122"/>
      <c r="Q73" s="106"/>
      <c r="R73" s="127"/>
      <c r="U73" s="36"/>
      <c r="W73" s="29"/>
      <c r="AH73" s="29"/>
    </row>
    <row r="74" spans="1:34" ht="11.25" customHeight="1">
      <c r="A74" s="67"/>
      <c r="B74" s="106"/>
      <c r="C74" s="106"/>
      <c r="D74" s="111"/>
      <c r="E74" s="115"/>
      <c r="F74" s="120"/>
      <c r="G74" s="122"/>
      <c r="H74" s="72"/>
      <c r="I74" s="65"/>
      <c r="J74" s="94"/>
      <c r="K74" s="66"/>
      <c r="L74" s="106"/>
      <c r="M74" s="115"/>
      <c r="N74" s="111"/>
      <c r="O74" s="120"/>
      <c r="P74" s="122"/>
      <c r="Q74" s="106"/>
      <c r="R74" s="127"/>
      <c r="U74" s="36"/>
      <c r="W74" s="29"/>
      <c r="AH74" s="29"/>
    </row>
    <row r="75" spans="1:34" ht="11.25" customHeight="1">
      <c r="A75" s="67"/>
      <c r="B75" s="106"/>
      <c r="C75" s="106"/>
      <c r="D75" s="111"/>
      <c r="E75" s="115"/>
      <c r="F75" s="120"/>
      <c r="G75" s="122"/>
      <c r="H75" s="72"/>
      <c r="I75" s="65"/>
      <c r="J75" s="94"/>
      <c r="K75" s="66"/>
      <c r="L75" s="106"/>
      <c r="M75" s="115"/>
      <c r="N75" s="111"/>
      <c r="O75" s="120"/>
      <c r="P75" s="122"/>
      <c r="Q75" s="106"/>
      <c r="R75" s="127"/>
      <c r="U75" s="36"/>
      <c r="W75" s="29"/>
      <c r="AH75" s="29"/>
    </row>
    <row r="76" spans="1:34" ht="11.25" customHeight="1">
      <c r="A76" s="67"/>
      <c r="B76" s="106"/>
      <c r="C76" s="106"/>
      <c r="D76" s="111"/>
      <c r="E76" s="115"/>
      <c r="F76" s="120"/>
      <c r="G76" s="122"/>
      <c r="H76" s="72"/>
      <c r="I76" s="65"/>
      <c r="J76" s="94"/>
      <c r="K76" s="66"/>
      <c r="L76" s="106"/>
      <c r="M76" s="115"/>
      <c r="N76" s="111"/>
      <c r="O76" s="120"/>
      <c r="P76" s="122"/>
      <c r="Q76" s="106"/>
      <c r="R76" s="127"/>
      <c r="U76" s="36"/>
      <c r="W76" s="29"/>
      <c r="AH76" s="29"/>
    </row>
    <row r="77" spans="1:81" s="5" customFormat="1" ht="11.25" customHeight="1">
      <c r="A77" s="55"/>
      <c r="B77" s="99"/>
      <c r="C77" s="99"/>
      <c r="D77" s="84"/>
      <c r="E77" s="104"/>
      <c r="F77" s="119"/>
      <c r="G77" s="107"/>
      <c r="H77" s="61"/>
      <c r="I77" s="63"/>
      <c r="J77" s="93"/>
      <c r="K77" s="76"/>
      <c r="L77" s="99"/>
      <c r="M77" s="104"/>
      <c r="N77" s="84"/>
      <c r="O77" s="119"/>
      <c r="P77" s="107"/>
      <c r="Q77" s="99"/>
      <c r="R77" s="126"/>
      <c r="S77" s="6"/>
      <c r="T77" s="3"/>
      <c r="U77" s="11"/>
      <c r="V77" s="6"/>
      <c r="X77" s="97"/>
      <c r="Y77" s="102"/>
      <c r="Z77" s="98"/>
      <c r="AA77" s="98"/>
      <c r="AB77" s="6"/>
      <c r="AC77" s="97"/>
      <c r="AD77" s="10"/>
      <c r="AE77" s="6"/>
      <c r="AG77" s="6"/>
      <c r="AS77" s="103"/>
      <c r="AW77" s="14"/>
      <c r="AZ77" s="85"/>
      <c r="BC77" s="103"/>
      <c r="BE77" s="11"/>
      <c r="BG77" s="14"/>
      <c r="BJ77" s="11"/>
      <c r="BL77" s="85"/>
      <c r="BO77" s="103"/>
      <c r="BS77" s="14"/>
      <c r="BV77" s="85"/>
      <c r="BY77" s="103"/>
      <c r="CC77" s="14"/>
    </row>
    <row r="78" spans="1:81" s="5" customFormat="1" ht="11.25" customHeight="1">
      <c r="A78" s="67"/>
      <c r="B78" s="106"/>
      <c r="C78" s="106"/>
      <c r="D78" s="111"/>
      <c r="E78" s="115"/>
      <c r="F78" s="120"/>
      <c r="G78" s="122"/>
      <c r="H78" s="72"/>
      <c r="I78" s="65"/>
      <c r="J78" s="94"/>
      <c r="K78" s="66"/>
      <c r="L78" s="106"/>
      <c r="M78" s="115"/>
      <c r="N78" s="111"/>
      <c r="O78" s="120"/>
      <c r="P78" s="122"/>
      <c r="Q78" s="106"/>
      <c r="R78" s="127"/>
      <c r="S78" s="33"/>
      <c r="T78" s="4"/>
      <c r="U78" s="36"/>
      <c r="V78" s="6"/>
      <c r="X78" s="97"/>
      <c r="Y78" s="102"/>
      <c r="Z78" s="98"/>
      <c r="AA78" s="98"/>
      <c r="AB78" s="6"/>
      <c r="AC78" s="97"/>
      <c r="AD78" s="10"/>
      <c r="AE78" s="6"/>
      <c r="AG78" s="6"/>
      <c r="AS78" s="103"/>
      <c r="AW78" s="14"/>
      <c r="AZ78" s="85"/>
      <c r="BC78" s="103"/>
      <c r="BE78" s="11"/>
      <c r="BG78" s="14"/>
      <c r="BJ78" s="11"/>
      <c r="BL78" s="85"/>
      <c r="BO78" s="103"/>
      <c r="BS78" s="14"/>
      <c r="BV78" s="85"/>
      <c r="BY78" s="103"/>
      <c r="CC78" s="14"/>
    </row>
    <row r="79" spans="1:81" s="5" customFormat="1" ht="11.25" customHeight="1">
      <c r="A79" s="55"/>
      <c r="B79" s="99"/>
      <c r="C79" s="99"/>
      <c r="D79" s="84"/>
      <c r="E79" s="104"/>
      <c r="F79" s="119"/>
      <c r="G79" s="107"/>
      <c r="H79" s="61"/>
      <c r="I79" s="63"/>
      <c r="J79" s="93"/>
      <c r="K79" s="76"/>
      <c r="L79" s="99"/>
      <c r="M79" s="104"/>
      <c r="N79" s="84"/>
      <c r="O79" s="119"/>
      <c r="P79" s="107"/>
      <c r="Q79" s="99"/>
      <c r="R79" s="126"/>
      <c r="S79" s="6"/>
      <c r="T79" s="3"/>
      <c r="U79" s="11"/>
      <c r="V79" s="6"/>
      <c r="X79" s="97"/>
      <c r="Y79" s="102"/>
      <c r="Z79" s="98"/>
      <c r="AA79" s="98"/>
      <c r="AB79" s="6"/>
      <c r="AC79" s="97"/>
      <c r="AD79" s="10"/>
      <c r="AE79" s="6"/>
      <c r="AG79" s="6"/>
      <c r="AS79" s="103"/>
      <c r="AW79" s="14"/>
      <c r="AZ79" s="85"/>
      <c r="BC79" s="103"/>
      <c r="BE79" s="11"/>
      <c r="BG79" s="14"/>
      <c r="BJ79" s="11"/>
      <c r="BL79" s="85"/>
      <c r="BO79" s="103"/>
      <c r="BS79" s="14"/>
      <c r="BV79" s="85"/>
      <c r="BY79" s="103"/>
      <c r="CC79" s="14"/>
    </row>
    <row r="80" spans="1:81" s="5" customFormat="1" ht="11.25" customHeight="1">
      <c r="A80" s="55"/>
      <c r="B80" s="99"/>
      <c r="C80" s="99"/>
      <c r="D80" s="84"/>
      <c r="E80" s="104"/>
      <c r="F80" s="119"/>
      <c r="G80" s="107"/>
      <c r="H80" s="61"/>
      <c r="I80" s="63"/>
      <c r="J80" s="93"/>
      <c r="K80" s="76"/>
      <c r="L80" s="99"/>
      <c r="M80" s="104"/>
      <c r="N80" s="84"/>
      <c r="O80" s="119"/>
      <c r="P80" s="107"/>
      <c r="Q80" s="99"/>
      <c r="R80" s="126"/>
      <c r="S80" s="6"/>
      <c r="T80" s="3"/>
      <c r="U80" s="11"/>
      <c r="V80" s="6"/>
      <c r="X80" s="97"/>
      <c r="Y80" s="102"/>
      <c r="Z80" s="98"/>
      <c r="AA80" s="98"/>
      <c r="AB80" s="6"/>
      <c r="AC80" s="97"/>
      <c r="AD80" s="10"/>
      <c r="AE80" s="6"/>
      <c r="AG80" s="6"/>
      <c r="AS80" s="103"/>
      <c r="AW80" s="14"/>
      <c r="AZ80" s="85"/>
      <c r="BC80" s="103"/>
      <c r="BE80" s="11"/>
      <c r="BG80" s="14"/>
      <c r="BJ80" s="11"/>
      <c r="BL80" s="85"/>
      <c r="BO80" s="103"/>
      <c r="BS80" s="14"/>
      <c r="BV80" s="85"/>
      <c r="BY80" s="103"/>
      <c r="CC80" s="14"/>
    </row>
    <row r="81" spans="1:81" s="5" customFormat="1" ht="11.25" customHeight="1">
      <c r="A81" s="55"/>
      <c r="B81" s="99"/>
      <c r="C81" s="99"/>
      <c r="D81" s="84"/>
      <c r="E81" s="104"/>
      <c r="F81" s="119"/>
      <c r="G81" s="107"/>
      <c r="H81" s="61"/>
      <c r="I81" s="63"/>
      <c r="J81" s="93"/>
      <c r="K81" s="76"/>
      <c r="L81" s="99"/>
      <c r="M81" s="104"/>
      <c r="N81" s="84"/>
      <c r="O81" s="119"/>
      <c r="P81" s="107"/>
      <c r="Q81" s="99"/>
      <c r="R81" s="126"/>
      <c r="S81" s="6"/>
      <c r="T81" s="3"/>
      <c r="U81" s="11"/>
      <c r="V81" s="6"/>
      <c r="X81" s="97"/>
      <c r="Y81" s="102"/>
      <c r="Z81" s="98"/>
      <c r="AA81" s="98"/>
      <c r="AB81" s="6"/>
      <c r="AC81" s="97"/>
      <c r="AD81" s="10"/>
      <c r="AE81" s="6"/>
      <c r="AG81" s="6"/>
      <c r="AS81" s="103"/>
      <c r="AW81" s="14"/>
      <c r="AZ81" s="85"/>
      <c r="BC81" s="103"/>
      <c r="BE81" s="11"/>
      <c r="BG81" s="14"/>
      <c r="BJ81" s="11"/>
      <c r="BL81" s="85"/>
      <c r="BO81" s="103"/>
      <c r="BS81" s="14"/>
      <c r="BV81" s="85"/>
      <c r="BY81" s="103"/>
      <c r="CC81" s="14"/>
    </row>
    <row r="82" spans="1:81" s="5" customFormat="1" ht="11.25" customHeight="1">
      <c r="A82" s="55"/>
      <c r="B82" s="99"/>
      <c r="C82" s="99"/>
      <c r="D82" s="84"/>
      <c r="E82" s="104"/>
      <c r="F82" s="119"/>
      <c r="G82" s="107"/>
      <c r="H82" s="61"/>
      <c r="I82" s="63"/>
      <c r="J82" s="93"/>
      <c r="K82" s="76"/>
      <c r="L82" s="99"/>
      <c r="M82" s="104"/>
      <c r="N82" s="84"/>
      <c r="O82" s="119"/>
      <c r="P82" s="107"/>
      <c r="Q82" s="99"/>
      <c r="R82" s="126"/>
      <c r="S82" s="6"/>
      <c r="T82" s="3"/>
      <c r="U82" s="11"/>
      <c r="V82" s="6"/>
      <c r="X82" s="97"/>
      <c r="Y82" s="102"/>
      <c r="Z82" s="98"/>
      <c r="AA82" s="98"/>
      <c r="AB82" s="6"/>
      <c r="AC82" s="97"/>
      <c r="AD82" s="10"/>
      <c r="AE82" s="6"/>
      <c r="AG82" s="6"/>
      <c r="AS82" s="103"/>
      <c r="AW82" s="14"/>
      <c r="AZ82" s="85"/>
      <c r="BC82" s="103"/>
      <c r="BE82" s="11"/>
      <c r="BG82" s="14"/>
      <c r="BJ82" s="11"/>
      <c r="BL82" s="85"/>
      <c r="BO82" s="103"/>
      <c r="BS82" s="14"/>
      <c r="BV82" s="85"/>
      <c r="BY82" s="103"/>
      <c r="CC82" s="14"/>
    </row>
    <row r="83" spans="1:81" s="5" customFormat="1" ht="11.25" customHeight="1">
      <c r="A83" s="55"/>
      <c r="B83" s="99"/>
      <c r="C83" s="99"/>
      <c r="D83" s="84"/>
      <c r="E83" s="104"/>
      <c r="F83" s="119"/>
      <c r="G83" s="107"/>
      <c r="H83" s="61"/>
      <c r="I83" s="63"/>
      <c r="J83" s="93"/>
      <c r="K83" s="76"/>
      <c r="L83" s="99"/>
      <c r="M83" s="104"/>
      <c r="N83" s="84"/>
      <c r="O83" s="119"/>
      <c r="P83" s="107"/>
      <c r="Q83" s="99"/>
      <c r="R83" s="126"/>
      <c r="S83" s="6"/>
      <c r="T83" s="3"/>
      <c r="U83" s="11"/>
      <c r="V83" s="6"/>
      <c r="X83" s="97"/>
      <c r="Y83" s="102"/>
      <c r="Z83" s="98"/>
      <c r="AA83" s="98"/>
      <c r="AB83" s="6"/>
      <c r="AC83" s="97"/>
      <c r="AD83" s="10"/>
      <c r="AE83" s="6"/>
      <c r="AG83" s="6"/>
      <c r="AS83" s="103"/>
      <c r="AW83" s="14"/>
      <c r="AZ83" s="85"/>
      <c r="BC83" s="103"/>
      <c r="BE83" s="11"/>
      <c r="BG83" s="14"/>
      <c r="BJ83" s="11"/>
      <c r="BL83" s="85"/>
      <c r="BO83" s="103"/>
      <c r="BS83" s="14"/>
      <c r="BV83" s="85"/>
      <c r="BY83" s="103"/>
      <c r="CC83" s="14"/>
    </row>
    <row r="84" spans="1:81" s="5" customFormat="1" ht="11.25" customHeight="1">
      <c r="A84" s="55"/>
      <c r="B84" s="99"/>
      <c r="C84" s="99"/>
      <c r="D84" s="84"/>
      <c r="E84" s="104"/>
      <c r="F84" s="119"/>
      <c r="G84" s="107"/>
      <c r="H84" s="61"/>
      <c r="I84" s="63"/>
      <c r="J84" s="93"/>
      <c r="K84" s="76"/>
      <c r="L84" s="99"/>
      <c r="M84" s="104"/>
      <c r="N84" s="84"/>
      <c r="O84" s="119"/>
      <c r="P84" s="107"/>
      <c r="Q84" s="99"/>
      <c r="R84" s="126"/>
      <c r="S84" s="6"/>
      <c r="T84" s="3"/>
      <c r="U84" s="11"/>
      <c r="V84" s="6"/>
      <c r="X84" s="97"/>
      <c r="Y84" s="102"/>
      <c r="Z84" s="98"/>
      <c r="AA84" s="98"/>
      <c r="AB84" s="6"/>
      <c r="AC84" s="97"/>
      <c r="AD84" s="10"/>
      <c r="AE84" s="6"/>
      <c r="AG84" s="6"/>
      <c r="AS84" s="103"/>
      <c r="AW84" s="14"/>
      <c r="AZ84" s="85"/>
      <c r="BC84" s="103"/>
      <c r="BE84" s="11"/>
      <c r="BG84" s="14"/>
      <c r="BJ84" s="11"/>
      <c r="BL84" s="85"/>
      <c r="BO84" s="103"/>
      <c r="BS84" s="14"/>
      <c r="BV84" s="85"/>
      <c r="BY84" s="103"/>
      <c r="CC84" s="14"/>
    </row>
    <row r="85" spans="1:81" s="5" customFormat="1" ht="11.25" customHeight="1">
      <c r="A85" s="55"/>
      <c r="B85" s="99"/>
      <c r="C85" s="99"/>
      <c r="D85" s="84"/>
      <c r="E85" s="104"/>
      <c r="F85" s="119"/>
      <c r="G85" s="107"/>
      <c r="H85" s="61"/>
      <c r="I85" s="63"/>
      <c r="J85" s="93"/>
      <c r="K85" s="76"/>
      <c r="L85" s="99"/>
      <c r="M85" s="104"/>
      <c r="N85" s="84"/>
      <c r="O85" s="119"/>
      <c r="P85" s="107"/>
      <c r="Q85" s="99"/>
      <c r="R85" s="126"/>
      <c r="S85" s="6"/>
      <c r="T85" s="3"/>
      <c r="U85" s="11"/>
      <c r="V85" s="6"/>
      <c r="X85" s="97"/>
      <c r="Y85" s="102"/>
      <c r="Z85" s="98"/>
      <c r="AA85" s="98"/>
      <c r="AB85" s="6"/>
      <c r="AC85" s="97"/>
      <c r="AD85" s="10"/>
      <c r="AE85" s="6"/>
      <c r="AG85" s="6"/>
      <c r="AS85" s="103"/>
      <c r="AW85" s="14"/>
      <c r="AZ85" s="85"/>
      <c r="BC85" s="103"/>
      <c r="BE85" s="11"/>
      <c r="BG85" s="14"/>
      <c r="BJ85" s="11"/>
      <c r="BL85" s="85"/>
      <c r="BO85" s="103"/>
      <c r="BS85" s="14"/>
      <c r="BV85" s="85"/>
      <c r="BY85" s="103"/>
      <c r="CC85" s="14"/>
    </row>
    <row r="86" spans="1:81" s="5" customFormat="1" ht="11.25" customHeight="1">
      <c r="A86" s="55"/>
      <c r="B86" s="99"/>
      <c r="C86" s="99"/>
      <c r="D86" s="84"/>
      <c r="E86" s="104"/>
      <c r="F86" s="119"/>
      <c r="G86" s="107"/>
      <c r="H86" s="61"/>
      <c r="I86" s="63"/>
      <c r="J86" s="93"/>
      <c r="K86" s="76"/>
      <c r="L86" s="99"/>
      <c r="M86" s="104"/>
      <c r="N86" s="84"/>
      <c r="O86" s="119"/>
      <c r="P86" s="107"/>
      <c r="Q86" s="99"/>
      <c r="R86" s="126"/>
      <c r="S86" s="6"/>
      <c r="T86" s="3"/>
      <c r="U86" s="11"/>
      <c r="V86" s="6"/>
      <c r="X86" s="97"/>
      <c r="Y86" s="102"/>
      <c r="Z86" s="98"/>
      <c r="AA86" s="98"/>
      <c r="AB86" s="6"/>
      <c r="AC86" s="97"/>
      <c r="AD86" s="10"/>
      <c r="AE86" s="6"/>
      <c r="AG86" s="6"/>
      <c r="AS86" s="103"/>
      <c r="AW86" s="14"/>
      <c r="AZ86" s="85"/>
      <c r="BC86" s="103"/>
      <c r="BE86" s="11"/>
      <c r="BG86" s="14"/>
      <c r="BJ86" s="11"/>
      <c r="BL86" s="85"/>
      <c r="BO86" s="103"/>
      <c r="BS86" s="14"/>
      <c r="BV86" s="85"/>
      <c r="BY86" s="103"/>
      <c r="CC86" s="14"/>
    </row>
    <row r="87" spans="1:81" s="5" customFormat="1" ht="11.25" customHeight="1">
      <c r="A87" s="55"/>
      <c r="B87" s="99"/>
      <c r="C87" s="99"/>
      <c r="D87" s="84"/>
      <c r="E87" s="104"/>
      <c r="F87" s="119"/>
      <c r="G87" s="107"/>
      <c r="H87" s="61"/>
      <c r="I87" s="63"/>
      <c r="J87" s="93"/>
      <c r="K87" s="76"/>
      <c r="L87" s="99"/>
      <c r="M87" s="104"/>
      <c r="N87" s="84"/>
      <c r="O87" s="119"/>
      <c r="P87" s="107"/>
      <c r="Q87" s="99"/>
      <c r="R87" s="126"/>
      <c r="S87" s="6"/>
      <c r="T87" s="3"/>
      <c r="U87" s="11"/>
      <c r="V87" s="6"/>
      <c r="X87" s="97"/>
      <c r="Y87" s="102"/>
      <c r="Z87" s="98"/>
      <c r="AA87" s="98"/>
      <c r="AB87" s="6"/>
      <c r="AC87" s="97"/>
      <c r="AD87" s="10"/>
      <c r="AE87" s="6"/>
      <c r="AG87" s="6"/>
      <c r="AS87" s="103"/>
      <c r="AW87" s="14"/>
      <c r="AZ87" s="85"/>
      <c r="BC87" s="103"/>
      <c r="BE87" s="11"/>
      <c r="BG87" s="14"/>
      <c r="BJ87" s="11"/>
      <c r="BL87" s="85"/>
      <c r="BO87" s="103"/>
      <c r="BS87" s="14"/>
      <c r="BV87" s="85"/>
      <c r="BY87" s="103"/>
      <c r="CC87" s="14"/>
    </row>
    <row r="88" spans="1:81" s="5" customFormat="1" ht="11.25" customHeight="1">
      <c r="A88" s="55"/>
      <c r="B88" s="99"/>
      <c r="C88" s="99"/>
      <c r="D88" s="84"/>
      <c r="E88" s="104"/>
      <c r="F88" s="119"/>
      <c r="G88" s="107"/>
      <c r="H88" s="61"/>
      <c r="I88" s="63"/>
      <c r="J88" s="93"/>
      <c r="K88" s="76"/>
      <c r="L88" s="99"/>
      <c r="M88" s="104"/>
      <c r="N88" s="84"/>
      <c r="O88" s="119"/>
      <c r="P88" s="107"/>
      <c r="Q88" s="99"/>
      <c r="R88" s="126"/>
      <c r="S88" s="6"/>
      <c r="T88" s="3"/>
      <c r="U88" s="11"/>
      <c r="V88" s="6"/>
      <c r="X88" s="97"/>
      <c r="Y88" s="102"/>
      <c r="Z88" s="98"/>
      <c r="AA88" s="98"/>
      <c r="AB88" s="6"/>
      <c r="AC88" s="97"/>
      <c r="AD88" s="10"/>
      <c r="AE88" s="6"/>
      <c r="AG88" s="6"/>
      <c r="AS88" s="103"/>
      <c r="AW88" s="14"/>
      <c r="AZ88" s="85"/>
      <c r="BC88" s="103"/>
      <c r="BE88" s="11"/>
      <c r="BG88" s="14"/>
      <c r="BJ88" s="11"/>
      <c r="BL88" s="85"/>
      <c r="BO88" s="103"/>
      <c r="BS88" s="14"/>
      <c r="BV88" s="85"/>
      <c r="BY88" s="103"/>
      <c r="CC88" s="14"/>
    </row>
    <row r="89" spans="1:81" s="5" customFormat="1" ht="11.25" customHeight="1">
      <c r="A89" s="55"/>
      <c r="B89" s="99"/>
      <c r="C89" s="99"/>
      <c r="D89" s="84"/>
      <c r="E89" s="104"/>
      <c r="F89" s="119"/>
      <c r="G89" s="107"/>
      <c r="H89" s="61"/>
      <c r="I89" s="63"/>
      <c r="J89" s="93"/>
      <c r="K89" s="76"/>
      <c r="L89" s="99"/>
      <c r="M89" s="104"/>
      <c r="N89" s="84"/>
      <c r="O89" s="119"/>
      <c r="P89" s="107"/>
      <c r="Q89" s="99"/>
      <c r="R89" s="126"/>
      <c r="S89" s="6"/>
      <c r="T89" s="3"/>
      <c r="U89" s="11"/>
      <c r="V89" s="6"/>
      <c r="X89" s="97"/>
      <c r="Y89" s="102"/>
      <c r="Z89" s="98"/>
      <c r="AA89" s="98"/>
      <c r="AB89" s="6"/>
      <c r="AC89" s="97"/>
      <c r="AD89" s="10"/>
      <c r="AE89" s="6"/>
      <c r="AG89" s="6"/>
      <c r="AS89" s="103"/>
      <c r="AW89" s="14"/>
      <c r="AZ89" s="85"/>
      <c r="BC89" s="103"/>
      <c r="BE89" s="11"/>
      <c r="BG89" s="14"/>
      <c r="BJ89" s="11"/>
      <c r="BL89" s="85"/>
      <c r="BO89" s="103"/>
      <c r="BS89" s="14"/>
      <c r="BV89" s="85"/>
      <c r="BY89" s="103"/>
      <c r="CC89" s="14"/>
    </row>
    <row r="90" spans="1:81" s="5" customFormat="1" ht="11.25" customHeight="1">
      <c r="A90" s="55"/>
      <c r="B90" s="99"/>
      <c r="C90" s="99"/>
      <c r="D90" s="84"/>
      <c r="E90" s="104"/>
      <c r="F90" s="119"/>
      <c r="G90" s="107"/>
      <c r="H90" s="61"/>
      <c r="I90" s="63"/>
      <c r="J90" s="93"/>
      <c r="K90" s="76"/>
      <c r="L90" s="99"/>
      <c r="M90" s="104"/>
      <c r="N90" s="84"/>
      <c r="O90" s="119"/>
      <c r="P90" s="107"/>
      <c r="Q90" s="99"/>
      <c r="R90" s="126"/>
      <c r="S90" s="6"/>
      <c r="T90" s="3"/>
      <c r="U90" s="11"/>
      <c r="V90" s="6"/>
      <c r="X90" s="97"/>
      <c r="Y90" s="102"/>
      <c r="Z90" s="98"/>
      <c r="AA90" s="98"/>
      <c r="AB90" s="6"/>
      <c r="AC90" s="97"/>
      <c r="AD90" s="10"/>
      <c r="AE90" s="6"/>
      <c r="AG90" s="6"/>
      <c r="AS90" s="103"/>
      <c r="AW90" s="14"/>
      <c r="AZ90" s="85"/>
      <c r="BC90" s="103"/>
      <c r="BE90" s="11"/>
      <c r="BG90" s="14"/>
      <c r="BJ90" s="11"/>
      <c r="BL90" s="85"/>
      <c r="BO90" s="103"/>
      <c r="BS90" s="14"/>
      <c r="BV90" s="85"/>
      <c r="BY90" s="103"/>
      <c r="CC90" s="14"/>
    </row>
    <row r="91" spans="1:81" s="5" customFormat="1" ht="11.25" customHeight="1">
      <c r="A91" s="55"/>
      <c r="B91" s="99"/>
      <c r="C91" s="99"/>
      <c r="D91" s="84"/>
      <c r="E91" s="104"/>
      <c r="F91" s="119"/>
      <c r="G91" s="107"/>
      <c r="H91" s="61"/>
      <c r="I91" s="63"/>
      <c r="J91" s="93"/>
      <c r="K91" s="76"/>
      <c r="L91" s="99"/>
      <c r="M91" s="104"/>
      <c r="N91" s="84"/>
      <c r="O91" s="119"/>
      <c r="P91" s="107"/>
      <c r="Q91" s="99"/>
      <c r="R91" s="126"/>
      <c r="S91" s="6"/>
      <c r="T91" s="3"/>
      <c r="U91" s="11"/>
      <c r="V91" s="6"/>
      <c r="X91" s="97"/>
      <c r="Y91" s="102"/>
      <c r="Z91" s="98"/>
      <c r="AA91" s="98"/>
      <c r="AB91" s="6"/>
      <c r="AC91" s="97"/>
      <c r="AD91" s="10"/>
      <c r="AE91" s="6"/>
      <c r="AG91" s="6"/>
      <c r="AS91" s="103"/>
      <c r="AW91" s="14"/>
      <c r="AZ91" s="85"/>
      <c r="BC91" s="103"/>
      <c r="BE91" s="11"/>
      <c r="BG91" s="14"/>
      <c r="BJ91" s="11"/>
      <c r="BL91" s="85"/>
      <c r="BO91" s="103"/>
      <c r="BS91" s="14"/>
      <c r="BV91" s="85"/>
      <c r="BY91" s="103"/>
      <c r="CC91" s="14"/>
    </row>
    <row r="92" spans="1:81" s="5" customFormat="1" ht="11.25" customHeight="1">
      <c r="A92" s="55"/>
      <c r="B92" s="99"/>
      <c r="C92" s="99"/>
      <c r="D92" s="84"/>
      <c r="E92" s="104"/>
      <c r="F92" s="119"/>
      <c r="G92" s="107"/>
      <c r="H92" s="61"/>
      <c r="I92" s="63"/>
      <c r="J92" s="93"/>
      <c r="K92" s="76"/>
      <c r="L92" s="99"/>
      <c r="M92" s="104"/>
      <c r="N92" s="84"/>
      <c r="O92" s="119"/>
      <c r="P92" s="107"/>
      <c r="Q92" s="99"/>
      <c r="R92" s="126"/>
      <c r="S92" s="6"/>
      <c r="T92" s="3"/>
      <c r="U92" s="11"/>
      <c r="V92" s="6"/>
      <c r="X92" s="97"/>
      <c r="Y92" s="102"/>
      <c r="Z92" s="98"/>
      <c r="AA92" s="98"/>
      <c r="AB92" s="6"/>
      <c r="AC92" s="97"/>
      <c r="AD92" s="10"/>
      <c r="AE92" s="6"/>
      <c r="AG92" s="6"/>
      <c r="AS92" s="103"/>
      <c r="AW92" s="14"/>
      <c r="AZ92" s="85"/>
      <c r="BC92" s="103"/>
      <c r="BE92" s="11"/>
      <c r="BG92" s="14"/>
      <c r="BJ92" s="11"/>
      <c r="BL92" s="85"/>
      <c r="BO92" s="103"/>
      <c r="BS92" s="14"/>
      <c r="BV92" s="85"/>
      <c r="BY92" s="103"/>
      <c r="CC92" s="14"/>
    </row>
    <row r="93" spans="1:81" s="5" customFormat="1" ht="11.25" customHeight="1">
      <c r="A93" s="55"/>
      <c r="B93" s="99"/>
      <c r="C93" s="99"/>
      <c r="D93" s="84"/>
      <c r="E93" s="104"/>
      <c r="F93" s="119"/>
      <c r="G93" s="107"/>
      <c r="H93" s="61"/>
      <c r="I93" s="63"/>
      <c r="J93" s="93"/>
      <c r="K93" s="76"/>
      <c r="L93" s="99"/>
      <c r="M93" s="104"/>
      <c r="N93" s="84"/>
      <c r="O93" s="119"/>
      <c r="P93" s="107"/>
      <c r="Q93" s="99"/>
      <c r="R93" s="126"/>
      <c r="S93" s="6"/>
      <c r="T93" s="3"/>
      <c r="U93" s="11"/>
      <c r="V93" s="6"/>
      <c r="X93" s="97"/>
      <c r="Y93" s="102"/>
      <c r="Z93" s="98"/>
      <c r="AA93" s="98"/>
      <c r="AB93" s="6"/>
      <c r="AC93" s="97"/>
      <c r="AD93" s="10"/>
      <c r="AE93" s="6"/>
      <c r="AG93" s="6"/>
      <c r="AS93" s="103"/>
      <c r="AW93" s="14"/>
      <c r="AZ93" s="85"/>
      <c r="BC93" s="103"/>
      <c r="BE93" s="11"/>
      <c r="BG93" s="14"/>
      <c r="BJ93" s="11"/>
      <c r="BL93" s="85"/>
      <c r="BO93" s="103"/>
      <c r="BS93" s="14"/>
      <c r="BV93" s="85"/>
      <c r="BY93" s="103"/>
      <c r="CC93" s="14"/>
    </row>
    <row r="94" spans="1:81" s="5" customFormat="1" ht="11.25" customHeight="1">
      <c r="A94" s="55"/>
      <c r="B94" s="99"/>
      <c r="C94" s="99"/>
      <c r="D94" s="84"/>
      <c r="E94" s="104"/>
      <c r="F94" s="119"/>
      <c r="G94" s="107"/>
      <c r="H94" s="61"/>
      <c r="I94" s="63"/>
      <c r="J94" s="93"/>
      <c r="K94" s="76"/>
      <c r="L94" s="99"/>
      <c r="M94" s="104"/>
      <c r="N94" s="84"/>
      <c r="O94" s="119"/>
      <c r="P94" s="107"/>
      <c r="Q94" s="99"/>
      <c r="R94" s="126"/>
      <c r="S94" s="6"/>
      <c r="T94" s="3"/>
      <c r="U94" s="11"/>
      <c r="V94" s="6"/>
      <c r="X94" s="97"/>
      <c r="Y94" s="102"/>
      <c r="Z94" s="98"/>
      <c r="AA94" s="98"/>
      <c r="AB94" s="6"/>
      <c r="AC94" s="97"/>
      <c r="AD94" s="10"/>
      <c r="AE94" s="6"/>
      <c r="AG94" s="6"/>
      <c r="AS94" s="103"/>
      <c r="AW94" s="14"/>
      <c r="AZ94" s="85"/>
      <c r="BC94" s="103"/>
      <c r="BE94" s="11"/>
      <c r="BG94" s="14"/>
      <c r="BJ94" s="11"/>
      <c r="BL94" s="85"/>
      <c r="BO94" s="103"/>
      <c r="BS94" s="14"/>
      <c r="BV94" s="85"/>
      <c r="BY94" s="103"/>
      <c r="CC94" s="14"/>
    </row>
    <row r="95" spans="1:81" s="5" customFormat="1" ht="11.25" customHeight="1">
      <c r="A95" s="55"/>
      <c r="B95" s="99"/>
      <c r="C95" s="99"/>
      <c r="D95" s="84"/>
      <c r="E95" s="104"/>
      <c r="F95" s="119"/>
      <c r="G95" s="107"/>
      <c r="H95" s="61"/>
      <c r="I95" s="63"/>
      <c r="J95" s="93"/>
      <c r="K95" s="76"/>
      <c r="L95" s="99"/>
      <c r="M95" s="104"/>
      <c r="N95" s="84"/>
      <c r="O95" s="119"/>
      <c r="P95" s="107"/>
      <c r="Q95" s="99"/>
      <c r="R95" s="126"/>
      <c r="S95" s="6"/>
      <c r="T95" s="3"/>
      <c r="U95" s="11"/>
      <c r="V95" s="6"/>
      <c r="X95" s="97"/>
      <c r="Y95" s="102"/>
      <c r="Z95" s="98"/>
      <c r="AA95" s="98"/>
      <c r="AB95" s="6"/>
      <c r="AC95" s="97"/>
      <c r="AD95" s="10"/>
      <c r="AE95" s="6"/>
      <c r="AG95" s="6"/>
      <c r="AS95" s="103"/>
      <c r="AW95" s="14"/>
      <c r="AZ95" s="85"/>
      <c r="BC95" s="103"/>
      <c r="BE95" s="11"/>
      <c r="BG95" s="14"/>
      <c r="BJ95" s="11"/>
      <c r="BL95" s="85"/>
      <c r="BO95" s="103"/>
      <c r="BS95" s="14"/>
      <c r="BV95" s="85"/>
      <c r="BY95" s="103"/>
      <c r="CC95" s="14"/>
    </row>
    <row r="96" spans="1:81" s="5" customFormat="1" ht="11.25" customHeight="1">
      <c r="A96" s="55"/>
      <c r="B96" s="99"/>
      <c r="C96" s="99"/>
      <c r="D96" s="84"/>
      <c r="E96" s="104"/>
      <c r="F96" s="119"/>
      <c r="G96" s="107"/>
      <c r="H96" s="61"/>
      <c r="I96" s="63"/>
      <c r="J96" s="93"/>
      <c r="K96" s="76"/>
      <c r="L96" s="99"/>
      <c r="M96" s="104"/>
      <c r="N96" s="84"/>
      <c r="O96" s="119"/>
      <c r="P96" s="107"/>
      <c r="Q96" s="99"/>
      <c r="R96" s="126"/>
      <c r="S96" s="6"/>
      <c r="T96" s="3"/>
      <c r="U96" s="11"/>
      <c r="V96" s="6"/>
      <c r="X96" s="97"/>
      <c r="Y96" s="102"/>
      <c r="Z96" s="98"/>
      <c r="AA96" s="98"/>
      <c r="AB96" s="6"/>
      <c r="AC96" s="97"/>
      <c r="AD96" s="10"/>
      <c r="AE96" s="6"/>
      <c r="AG96" s="6"/>
      <c r="AS96" s="103"/>
      <c r="AW96" s="14"/>
      <c r="AZ96" s="85"/>
      <c r="BC96" s="103"/>
      <c r="BE96" s="11"/>
      <c r="BG96" s="14"/>
      <c r="BJ96" s="11"/>
      <c r="BL96" s="85"/>
      <c r="BO96" s="103"/>
      <c r="BS96" s="14"/>
      <c r="BV96" s="85"/>
      <c r="BY96" s="103"/>
      <c r="CC96" s="14"/>
    </row>
    <row r="97" spans="1:81" s="5" customFormat="1" ht="11.25" customHeight="1">
      <c r="A97" s="55"/>
      <c r="B97" s="99"/>
      <c r="C97" s="99"/>
      <c r="D97" s="84"/>
      <c r="E97" s="104"/>
      <c r="F97" s="119"/>
      <c r="G97" s="107"/>
      <c r="H97" s="61"/>
      <c r="I97" s="63"/>
      <c r="J97" s="93"/>
      <c r="K97" s="76"/>
      <c r="L97" s="99"/>
      <c r="M97" s="104"/>
      <c r="N97" s="84"/>
      <c r="O97" s="119"/>
      <c r="P97" s="107"/>
      <c r="Q97" s="99"/>
      <c r="R97" s="126"/>
      <c r="S97" s="6"/>
      <c r="T97" s="3"/>
      <c r="U97" s="11"/>
      <c r="V97" s="6"/>
      <c r="X97" s="97"/>
      <c r="Y97" s="102"/>
      <c r="Z97" s="98"/>
      <c r="AA97" s="98"/>
      <c r="AB97" s="6"/>
      <c r="AC97" s="97"/>
      <c r="AD97" s="10"/>
      <c r="AE97" s="6"/>
      <c r="AG97" s="6"/>
      <c r="AS97" s="103"/>
      <c r="AW97" s="14"/>
      <c r="AZ97" s="85"/>
      <c r="BC97" s="103"/>
      <c r="BE97" s="11"/>
      <c r="BG97" s="14"/>
      <c r="BJ97" s="11"/>
      <c r="BL97" s="85"/>
      <c r="BO97" s="103"/>
      <c r="BS97" s="14"/>
      <c r="BV97" s="85"/>
      <c r="BY97" s="103"/>
      <c r="CC97" s="14"/>
    </row>
    <row r="98" spans="1:81" s="5" customFormat="1" ht="11.25" customHeight="1">
      <c r="A98" s="55"/>
      <c r="B98" s="99"/>
      <c r="C98" s="99"/>
      <c r="D98" s="84"/>
      <c r="E98" s="104"/>
      <c r="F98" s="119"/>
      <c r="G98" s="107"/>
      <c r="H98" s="61"/>
      <c r="I98" s="63"/>
      <c r="J98" s="93"/>
      <c r="K98" s="76"/>
      <c r="L98" s="99"/>
      <c r="M98" s="104"/>
      <c r="N98" s="84"/>
      <c r="O98" s="119"/>
      <c r="P98" s="107"/>
      <c r="Q98" s="99"/>
      <c r="R98" s="126"/>
      <c r="S98" s="6"/>
      <c r="T98" s="3"/>
      <c r="U98" s="11"/>
      <c r="V98" s="6"/>
      <c r="X98" s="97"/>
      <c r="Y98" s="102"/>
      <c r="Z98" s="98"/>
      <c r="AA98" s="98"/>
      <c r="AB98" s="6"/>
      <c r="AC98" s="97"/>
      <c r="AD98" s="10"/>
      <c r="AE98" s="6"/>
      <c r="AG98" s="6"/>
      <c r="AS98" s="103"/>
      <c r="AW98" s="14"/>
      <c r="AZ98" s="85"/>
      <c r="BC98" s="103"/>
      <c r="BE98" s="11"/>
      <c r="BG98" s="14"/>
      <c r="BJ98" s="11"/>
      <c r="BL98" s="85"/>
      <c r="BO98" s="103"/>
      <c r="BS98" s="14"/>
      <c r="BV98" s="85"/>
      <c r="BY98" s="103"/>
      <c r="CC98" s="14"/>
    </row>
    <row r="99" spans="1:81" s="5" customFormat="1" ht="11.25" customHeight="1">
      <c r="A99" s="55"/>
      <c r="B99" s="99"/>
      <c r="C99" s="99"/>
      <c r="D99" s="84"/>
      <c r="E99" s="104"/>
      <c r="F99" s="119"/>
      <c r="G99" s="107"/>
      <c r="H99" s="61"/>
      <c r="I99" s="63"/>
      <c r="J99" s="93"/>
      <c r="K99" s="76"/>
      <c r="L99" s="99"/>
      <c r="M99" s="104"/>
      <c r="N99" s="84"/>
      <c r="O99" s="119"/>
      <c r="P99" s="107"/>
      <c r="Q99" s="99"/>
      <c r="R99" s="126"/>
      <c r="S99" s="6"/>
      <c r="T99" s="3"/>
      <c r="U99" s="11"/>
      <c r="V99" s="6"/>
      <c r="X99" s="97"/>
      <c r="Y99" s="102"/>
      <c r="Z99" s="98"/>
      <c r="AA99" s="98"/>
      <c r="AB99" s="6"/>
      <c r="AC99" s="97"/>
      <c r="AD99" s="10"/>
      <c r="AE99" s="6"/>
      <c r="AG99" s="6"/>
      <c r="AS99" s="103"/>
      <c r="AW99" s="14"/>
      <c r="AZ99" s="85"/>
      <c r="BC99" s="103"/>
      <c r="BE99" s="11"/>
      <c r="BG99" s="14"/>
      <c r="BJ99" s="11"/>
      <c r="BL99" s="85"/>
      <c r="BO99" s="103"/>
      <c r="BS99" s="14"/>
      <c r="BV99" s="85"/>
      <c r="BY99" s="103"/>
      <c r="CC99" s="14"/>
    </row>
    <row r="100" spans="1:81" s="5" customFormat="1" ht="11.25" customHeight="1">
      <c r="A100" s="55"/>
      <c r="B100" s="99"/>
      <c r="C100" s="99"/>
      <c r="D100" s="84"/>
      <c r="E100" s="104"/>
      <c r="F100" s="119"/>
      <c r="G100" s="107"/>
      <c r="H100" s="61"/>
      <c r="I100" s="63"/>
      <c r="J100" s="93"/>
      <c r="K100" s="76"/>
      <c r="L100" s="99"/>
      <c r="M100" s="104"/>
      <c r="N100" s="84"/>
      <c r="O100" s="119"/>
      <c r="P100" s="107"/>
      <c r="Q100" s="99"/>
      <c r="R100" s="126"/>
      <c r="S100" s="6"/>
      <c r="T100" s="3"/>
      <c r="U100" s="11"/>
      <c r="V100" s="6"/>
      <c r="X100" s="97"/>
      <c r="Y100" s="102"/>
      <c r="Z100" s="98"/>
      <c r="AA100" s="98"/>
      <c r="AB100" s="6"/>
      <c r="AC100" s="97"/>
      <c r="AD100" s="10"/>
      <c r="AE100" s="6"/>
      <c r="AG100" s="6"/>
      <c r="AS100" s="103"/>
      <c r="AW100" s="14"/>
      <c r="AZ100" s="85"/>
      <c r="BC100" s="103"/>
      <c r="BE100" s="11"/>
      <c r="BG100" s="14"/>
      <c r="BJ100" s="11"/>
      <c r="BL100" s="85"/>
      <c r="BO100" s="103"/>
      <c r="BS100" s="14"/>
      <c r="BV100" s="85"/>
      <c r="BY100" s="103"/>
      <c r="CC100" s="14"/>
    </row>
    <row r="101" spans="1:81" s="5" customFormat="1" ht="11.25" customHeight="1">
      <c r="A101" s="55"/>
      <c r="B101" s="99"/>
      <c r="C101" s="99"/>
      <c r="D101" s="84"/>
      <c r="E101" s="104"/>
      <c r="F101" s="119"/>
      <c r="G101" s="107"/>
      <c r="H101" s="61"/>
      <c r="I101" s="63"/>
      <c r="J101" s="93"/>
      <c r="K101" s="76"/>
      <c r="L101" s="99"/>
      <c r="M101" s="104"/>
      <c r="N101" s="84"/>
      <c r="O101" s="119"/>
      <c r="P101" s="107"/>
      <c r="Q101" s="99"/>
      <c r="R101" s="126"/>
      <c r="S101" s="6"/>
      <c r="T101" s="3"/>
      <c r="U101" s="11"/>
      <c r="V101" s="6"/>
      <c r="X101" s="97"/>
      <c r="Y101" s="102"/>
      <c r="Z101" s="98"/>
      <c r="AA101" s="98"/>
      <c r="AB101" s="6"/>
      <c r="AC101" s="97"/>
      <c r="AD101" s="10"/>
      <c r="AE101" s="6"/>
      <c r="AG101" s="6"/>
      <c r="AS101" s="103"/>
      <c r="AW101" s="14"/>
      <c r="AZ101" s="85"/>
      <c r="BC101" s="103"/>
      <c r="BE101" s="11"/>
      <c r="BG101" s="14"/>
      <c r="BJ101" s="11"/>
      <c r="BL101" s="85"/>
      <c r="BO101" s="103"/>
      <c r="BS101" s="14"/>
      <c r="BV101" s="85"/>
      <c r="BY101" s="103"/>
      <c r="CC101" s="14"/>
    </row>
    <row r="102" spans="1:81" s="5" customFormat="1" ht="11.25" customHeight="1">
      <c r="A102" s="55"/>
      <c r="B102" s="99"/>
      <c r="C102" s="99"/>
      <c r="D102" s="84"/>
      <c r="E102" s="104"/>
      <c r="F102" s="119"/>
      <c r="G102" s="107"/>
      <c r="H102" s="61"/>
      <c r="I102" s="63"/>
      <c r="J102" s="93"/>
      <c r="K102" s="76"/>
      <c r="L102" s="99"/>
      <c r="M102" s="104"/>
      <c r="N102" s="84"/>
      <c r="O102" s="119"/>
      <c r="P102" s="107"/>
      <c r="Q102" s="99"/>
      <c r="R102" s="126"/>
      <c r="S102" s="6"/>
      <c r="T102" s="3"/>
      <c r="U102" s="11"/>
      <c r="V102" s="6"/>
      <c r="X102" s="97"/>
      <c r="Y102" s="102"/>
      <c r="Z102" s="98"/>
      <c r="AA102" s="98"/>
      <c r="AB102" s="6"/>
      <c r="AC102" s="97"/>
      <c r="AD102" s="10"/>
      <c r="AE102" s="6"/>
      <c r="AG102" s="6"/>
      <c r="AS102" s="103"/>
      <c r="AW102" s="14"/>
      <c r="AZ102" s="85"/>
      <c r="BC102" s="103"/>
      <c r="BE102" s="11"/>
      <c r="BG102" s="14"/>
      <c r="BJ102" s="11"/>
      <c r="BL102" s="85"/>
      <c r="BO102" s="103"/>
      <c r="BS102" s="14"/>
      <c r="BV102" s="85"/>
      <c r="BY102" s="103"/>
      <c r="CC102" s="14"/>
    </row>
    <row r="103" spans="1:81" s="5" customFormat="1" ht="11.25" customHeight="1">
      <c r="A103" s="55"/>
      <c r="B103" s="99"/>
      <c r="C103" s="99"/>
      <c r="D103" s="84"/>
      <c r="E103" s="104"/>
      <c r="F103" s="119"/>
      <c r="G103" s="107"/>
      <c r="H103" s="61"/>
      <c r="I103" s="63"/>
      <c r="J103" s="93"/>
      <c r="K103" s="76"/>
      <c r="L103" s="99"/>
      <c r="M103" s="104"/>
      <c r="N103" s="84"/>
      <c r="O103" s="119"/>
      <c r="P103" s="107"/>
      <c r="Q103" s="99"/>
      <c r="R103" s="126"/>
      <c r="S103" s="6"/>
      <c r="T103" s="3"/>
      <c r="U103" s="11"/>
      <c r="V103" s="6"/>
      <c r="X103" s="97"/>
      <c r="Y103" s="102"/>
      <c r="Z103" s="98"/>
      <c r="AA103" s="98"/>
      <c r="AB103" s="6"/>
      <c r="AC103" s="97"/>
      <c r="AD103" s="10"/>
      <c r="AE103" s="6"/>
      <c r="AG103" s="6"/>
      <c r="AS103" s="103"/>
      <c r="AW103" s="14"/>
      <c r="AZ103" s="85"/>
      <c r="BC103" s="103"/>
      <c r="BE103" s="11"/>
      <c r="BG103" s="14"/>
      <c r="BJ103" s="11"/>
      <c r="BL103" s="85"/>
      <c r="BO103" s="103"/>
      <c r="BS103" s="14"/>
      <c r="BV103" s="85"/>
      <c r="BY103" s="103"/>
      <c r="CC103" s="14"/>
    </row>
    <row r="104" spans="1:81" s="5" customFormat="1" ht="11.25" customHeight="1">
      <c r="A104" s="55"/>
      <c r="B104" s="99"/>
      <c r="C104" s="99"/>
      <c r="D104" s="84"/>
      <c r="E104" s="104"/>
      <c r="F104" s="119"/>
      <c r="G104" s="107"/>
      <c r="H104" s="61"/>
      <c r="I104" s="63"/>
      <c r="J104" s="93"/>
      <c r="K104" s="76"/>
      <c r="L104" s="99"/>
      <c r="M104" s="104"/>
      <c r="N104" s="84"/>
      <c r="O104" s="119"/>
      <c r="P104" s="107"/>
      <c r="Q104" s="99"/>
      <c r="R104" s="126"/>
      <c r="S104" s="6"/>
      <c r="T104" s="3"/>
      <c r="U104" s="11"/>
      <c r="V104" s="6"/>
      <c r="X104" s="97"/>
      <c r="Y104" s="102"/>
      <c r="Z104" s="98"/>
      <c r="AA104" s="98"/>
      <c r="AB104" s="6"/>
      <c r="AC104" s="97"/>
      <c r="AD104" s="10"/>
      <c r="AE104" s="6"/>
      <c r="AG104" s="6"/>
      <c r="AS104" s="103"/>
      <c r="AW104" s="14"/>
      <c r="AZ104" s="85"/>
      <c r="BC104" s="103"/>
      <c r="BE104" s="11"/>
      <c r="BG104" s="14"/>
      <c r="BJ104" s="11"/>
      <c r="BL104" s="85"/>
      <c r="BO104" s="103"/>
      <c r="BS104" s="14"/>
      <c r="BV104" s="85"/>
      <c r="BY104" s="103"/>
      <c r="CC104" s="14"/>
    </row>
    <row r="105" spans="1:81" s="5" customFormat="1" ht="11.25" customHeight="1">
      <c r="A105" s="55"/>
      <c r="B105" s="99"/>
      <c r="C105" s="99"/>
      <c r="D105" s="84"/>
      <c r="E105" s="104"/>
      <c r="F105" s="119"/>
      <c r="G105" s="107"/>
      <c r="H105" s="61"/>
      <c r="I105" s="63"/>
      <c r="J105" s="93"/>
      <c r="K105" s="76"/>
      <c r="L105" s="99"/>
      <c r="M105" s="104"/>
      <c r="N105" s="84"/>
      <c r="O105" s="119"/>
      <c r="P105" s="107"/>
      <c r="Q105" s="99"/>
      <c r="R105" s="126"/>
      <c r="S105" s="6"/>
      <c r="T105" s="3"/>
      <c r="U105" s="11"/>
      <c r="V105" s="6"/>
      <c r="X105" s="97"/>
      <c r="Y105" s="102"/>
      <c r="Z105" s="98"/>
      <c r="AA105" s="98"/>
      <c r="AB105" s="6"/>
      <c r="AC105" s="97"/>
      <c r="AD105" s="10"/>
      <c r="AE105" s="6"/>
      <c r="AG105" s="6"/>
      <c r="AS105" s="103"/>
      <c r="AW105" s="14"/>
      <c r="AZ105" s="85"/>
      <c r="BC105" s="103"/>
      <c r="BE105" s="11"/>
      <c r="BG105" s="14"/>
      <c r="BJ105" s="11"/>
      <c r="BL105" s="85"/>
      <c r="BO105" s="103"/>
      <c r="BS105" s="14"/>
      <c r="BV105" s="85"/>
      <c r="BY105" s="103"/>
      <c r="CC105" s="14"/>
    </row>
    <row r="106" spans="1:81" s="5" customFormat="1" ht="11.25" customHeight="1">
      <c r="A106" s="55"/>
      <c r="B106" s="99"/>
      <c r="C106" s="99"/>
      <c r="D106" s="84"/>
      <c r="E106" s="104"/>
      <c r="F106" s="119"/>
      <c r="G106" s="107"/>
      <c r="H106" s="61"/>
      <c r="I106" s="63"/>
      <c r="J106" s="93"/>
      <c r="K106" s="76"/>
      <c r="L106" s="99"/>
      <c r="M106" s="104"/>
      <c r="N106" s="84"/>
      <c r="O106" s="119"/>
      <c r="P106" s="107"/>
      <c r="Q106" s="99"/>
      <c r="R106" s="126"/>
      <c r="S106" s="6"/>
      <c r="T106" s="3"/>
      <c r="U106" s="11"/>
      <c r="V106" s="6"/>
      <c r="X106" s="97"/>
      <c r="Y106" s="102"/>
      <c r="Z106" s="98"/>
      <c r="AA106" s="98"/>
      <c r="AB106" s="6"/>
      <c r="AC106" s="97"/>
      <c r="AD106" s="10"/>
      <c r="AE106" s="6"/>
      <c r="AG106" s="6"/>
      <c r="AS106" s="103"/>
      <c r="AW106" s="14"/>
      <c r="AZ106" s="85"/>
      <c r="BC106" s="103"/>
      <c r="BE106" s="11"/>
      <c r="BG106" s="14"/>
      <c r="BJ106" s="11"/>
      <c r="BL106" s="85"/>
      <c r="BO106" s="103"/>
      <c r="BS106" s="14"/>
      <c r="BV106" s="85"/>
      <c r="BY106" s="103"/>
      <c r="CC106" s="14"/>
    </row>
    <row r="107" spans="1:81" s="5" customFormat="1" ht="11.25" customHeight="1">
      <c r="A107" s="55"/>
      <c r="B107" s="99"/>
      <c r="C107" s="99"/>
      <c r="D107" s="84"/>
      <c r="E107" s="104"/>
      <c r="F107" s="119"/>
      <c r="G107" s="107"/>
      <c r="H107" s="61"/>
      <c r="I107" s="63"/>
      <c r="J107" s="93"/>
      <c r="K107" s="76"/>
      <c r="L107" s="99"/>
      <c r="M107" s="104"/>
      <c r="N107" s="84"/>
      <c r="O107" s="119"/>
      <c r="P107" s="107"/>
      <c r="Q107" s="99"/>
      <c r="R107" s="126"/>
      <c r="S107" s="6"/>
      <c r="T107" s="3"/>
      <c r="U107" s="11"/>
      <c r="V107" s="6"/>
      <c r="X107" s="97"/>
      <c r="Y107" s="102"/>
      <c r="Z107" s="98"/>
      <c r="AA107" s="98"/>
      <c r="AB107" s="6"/>
      <c r="AC107" s="97"/>
      <c r="AD107" s="10"/>
      <c r="AE107" s="6"/>
      <c r="AG107" s="6"/>
      <c r="AS107" s="103"/>
      <c r="AW107" s="14"/>
      <c r="AZ107" s="85"/>
      <c r="BC107" s="103"/>
      <c r="BE107" s="11"/>
      <c r="BG107" s="14"/>
      <c r="BJ107" s="11"/>
      <c r="BL107" s="85"/>
      <c r="BO107" s="103"/>
      <c r="BS107" s="14"/>
      <c r="BV107" s="85"/>
      <c r="BY107" s="103"/>
      <c r="CC107" s="14"/>
    </row>
    <row r="108" spans="1:81" s="5" customFormat="1" ht="11.25" customHeight="1">
      <c r="A108" s="55"/>
      <c r="B108" s="99"/>
      <c r="C108" s="99"/>
      <c r="D108" s="84"/>
      <c r="E108" s="104"/>
      <c r="F108" s="119"/>
      <c r="G108" s="107"/>
      <c r="H108" s="61"/>
      <c r="I108" s="63"/>
      <c r="J108" s="93"/>
      <c r="K108" s="76"/>
      <c r="L108" s="99"/>
      <c r="M108" s="104"/>
      <c r="N108" s="84"/>
      <c r="O108" s="119"/>
      <c r="P108" s="107"/>
      <c r="Q108" s="99"/>
      <c r="R108" s="126"/>
      <c r="S108" s="6"/>
      <c r="T108" s="3"/>
      <c r="U108" s="11"/>
      <c r="V108" s="6"/>
      <c r="X108" s="97"/>
      <c r="Y108" s="102"/>
      <c r="Z108" s="98"/>
      <c r="AA108" s="98"/>
      <c r="AB108" s="6"/>
      <c r="AC108" s="97"/>
      <c r="AD108" s="10"/>
      <c r="AE108" s="6"/>
      <c r="AG108" s="6"/>
      <c r="AS108" s="103"/>
      <c r="AW108" s="14"/>
      <c r="AZ108" s="85"/>
      <c r="BC108" s="103"/>
      <c r="BE108" s="11"/>
      <c r="BG108" s="14"/>
      <c r="BJ108" s="11"/>
      <c r="BL108" s="85"/>
      <c r="BO108" s="103"/>
      <c r="BS108" s="14"/>
      <c r="BV108" s="85"/>
      <c r="BY108" s="103"/>
      <c r="CC108" s="14"/>
    </row>
    <row r="109" spans="1:81" s="5" customFormat="1" ht="11.25" customHeight="1">
      <c r="A109" s="55"/>
      <c r="B109" s="99"/>
      <c r="C109" s="99"/>
      <c r="D109" s="84"/>
      <c r="E109" s="104"/>
      <c r="F109" s="119"/>
      <c r="G109" s="107"/>
      <c r="H109" s="61"/>
      <c r="I109" s="63"/>
      <c r="J109" s="93"/>
      <c r="K109" s="76"/>
      <c r="L109" s="99"/>
      <c r="M109" s="104"/>
      <c r="N109" s="84"/>
      <c r="O109" s="119"/>
      <c r="P109" s="107"/>
      <c r="Q109" s="99"/>
      <c r="R109" s="126"/>
      <c r="S109" s="6"/>
      <c r="T109" s="3"/>
      <c r="U109" s="11"/>
      <c r="V109" s="6"/>
      <c r="X109" s="97"/>
      <c r="Y109" s="102"/>
      <c r="Z109" s="98"/>
      <c r="AA109" s="98"/>
      <c r="AB109" s="6"/>
      <c r="AC109" s="97"/>
      <c r="AD109" s="10"/>
      <c r="AE109" s="6"/>
      <c r="AG109" s="6"/>
      <c r="AS109" s="103"/>
      <c r="AW109" s="14"/>
      <c r="AZ109" s="85"/>
      <c r="BC109" s="103"/>
      <c r="BE109" s="11"/>
      <c r="BG109" s="14"/>
      <c r="BJ109" s="11"/>
      <c r="BL109" s="85"/>
      <c r="BO109" s="103"/>
      <c r="BS109" s="14"/>
      <c r="BV109" s="85"/>
      <c r="BY109" s="103"/>
      <c r="CC109" s="14"/>
    </row>
    <row r="110" spans="1:81" s="5" customFormat="1" ht="11.25" customHeight="1">
      <c r="A110" s="55"/>
      <c r="B110" s="99"/>
      <c r="C110" s="99"/>
      <c r="D110" s="84"/>
      <c r="E110" s="104"/>
      <c r="F110" s="119"/>
      <c r="G110" s="107"/>
      <c r="H110" s="61"/>
      <c r="I110" s="63"/>
      <c r="J110" s="93"/>
      <c r="K110" s="76"/>
      <c r="L110" s="99"/>
      <c r="M110" s="104"/>
      <c r="N110" s="84"/>
      <c r="O110" s="119"/>
      <c r="P110" s="107"/>
      <c r="Q110" s="99"/>
      <c r="R110" s="126"/>
      <c r="S110" s="6"/>
      <c r="T110" s="3"/>
      <c r="U110" s="11"/>
      <c r="V110" s="6"/>
      <c r="X110" s="97"/>
      <c r="Y110" s="102"/>
      <c r="Z110" s="98"/>
      <c r="AA110" s="98"/>
      <c r="AB110" s="6"/>
      <c r="AC110" s="97"/>
      <c r="AD110" s="10"/>
      <c r="AE110" s="6"/>
      <c r="AG110" s="6"/>
      <c r="AS110" s="103"/>
      <c r="AW110" s="14"/>
      <c r="AZ110" s="85"/>
      <c r="BC110" s="103"/>
      <c r="BE110" s="11"/>
      <c r="BG110" s="14"/>
      <c r="BJ110" s="11"/>
      <c r="BL110" s="85"/>
      <c r="BO110" s="103"/>
      <c r="BS110" s="14"/>
      <c r="BV110" s="85"/>
      <c r="BY110" s="103"/>
      <c r="CC110" s="14"/>
    </row>
    <row r="111" spans="1:81" s="5" customFormat="1" ht="11.25" customHeight="1">
      <c r="A111" s="55"/>
      <c r="B111" s="99"/>
      <c r="C111" s="99"/>
      <c r="D111" s="84"/>
      <c r="E111" s="104"/>
      <c r="F111" s="119"/>
      <c r="G111" s="107"/>
      <c r="H111" s="61"/>
      <c r="I111" s="63"/>
      <c r="J111" s="93"/>
      <c r="K111" s="76"/>
      <c r="L111" s="99"/>
      <c r="M111" s="104"/>
      <c r="N111" s="84"/>
      <c r="O111" s="119"/>
      <c r="P111" s="107"/>
      <c r="Q111" s="99"/>
      <c r="R111" s="126"/>
      <c r="S111" s="6"/>
      <c r="T111" s="3"/>
      <c r="U111" s="11"/>
      <c r="V111" s="6"/>
      <c r="X111" s="97"/>
      <c r="Y111" s="102"/>
      <c r="Z111" s="98"/>
      <c r="AA111" s="98"/>
      <c r="AB111" s="6"/>
      <c r="AC111" s="97"/>
      <c r="AD111" s="10"/>
      <c r="AE111" s="6"/>
      <c r="AG111" s="6"/>
      <c r="AS111" s="103"/>
      <c r="AW111" s="14"/>
      <c r="AZ111" s="85"/>
      <c r="BC111" s="103"/>
      <c r="BE111" s="11"/>
      <c r="BG111" s="14"/>
      <c r="BJ111" s="11"/>
      <c r="BL111" s="85"/>
      <c r="BO111" s="103"/>
      <c r="BS111" s="14"/>
      <c r="BV111" s="85"/>
      <c r="BY111" s="103"/>
      <c r="CC111" s="14"/>
    </row>
    <row r="112" spans="1:81" s="5" customFormat="1" ht="11.25" customHeight="1">
      <c r="A112" s="55"/>
      <c r="B112" s="99"/>
      <c r="C112" s="99"/>
      <c r="D112" s="84"/>
      <c r="E112" s="104"/>
      <c r="F112" s="119"/>
      <c r="G112" s="107"/>
      <c r="H112" s="61"/>
      <c r="I112" s="63"/>
      <c r="J112" s="93"/>
      <c r="K112" s="76"/>
      <c r="L112" s="99"/>
      <c r="M112" s="104"/>
      <c r="N112" s="84"/>
      <c r="O112" s="119"/>
      <c r="P112" s="107"/>
      <c r="Q112" s="99"/>
      <c r="R112" s="126"/>
      <c r="S112" s="6"/>
      <c r="T112" s="3"/>
      <c r="U112" s="11"/>
      <c r="V112" s="6"/>
      <c r="X112" s="97"/>
      <c r="Y112" s="102"/>
      <c r="Z112" s="98"/>
      <c r="AA112" s="98"/>
      <c r="AB112" s="6"/>
      <c r="AC112" s="97"/>
      <c r="AD112" s="10"/>
      <c r="AE112" s="6"/>
      <c r="AG112" s="6"/>
      <c r="AS112" s="103"/>
      <c r="AW112" s="14"/>
      <c r="AZ112" s="85"/>
      <c r="BC112" s="103"/>
      <c r="BE112" s="11"/>
      <c r="BG112" s="14"/>
      <c r="BJ112" s="11"/>
      <c r="BL112" s="85"/>
      <c r="BO112" s="103"/>
      <c r="BS112" s="14"/>
      <c r="BV112" s="85"/>
      <c r="BY112" s="103"/>
      <c r="CC112" s="14"/>
    </row>
    <row r="113" spans="1:81" s="5" customFormat="1" ht="11.25" customHeight="1">
      <c r="A113" s="55"/>
      <c r="B113" s="99"/>
      <c r="C113" s="99"/>
      <c r="D113" s="84"/>
      <c r="E113" s="104"/>
      <c r="F113" s="119"/>
      <c r="G113" s="107"/>
      <c r="H113" s="61"/>
      <c r="I113" s="63"/>
      <c r="J113" s="93"/>
      <c r="K113" s="76"/>
      <c r="L113" s="99"/>
      <c r="M113" s="104"/>
      <c r="N113" s="84"/>
      <c r="O113" s="119"/>
      <c r="P113" s="107"/>
      <c r="Q113" s="99"/>
      <c r="R113" s="126"/>
      <c r="S113" s="6"/>
      <c r="T113" s="3"/>
      <c r="U113" s="11"/>
      <c r="V113" s="6"/>
      <c r="X113" s="97"/>
      <c r="Y113" s="102"/>
      <c r="Z113" s="98"/>
      <c r="AA113" s="98"/>
      <c r="AB113" s="6"/>
      <c r="AC113" s="97"/>
      <c r="AD113" s="10"/>
      <c r="AE113" s="6"/>
      <c r="AG113" s="6"/>
      <c r="AS113" s="103"/>
      <c r="AW113" s="14"/>
      <c r="AZ113" s="85"/>
      <c r="BC113" s="103"/>
      <c r="BE113" s="11"/>
      <c r="BG113" s="14"/>
      <c r="BJ113" s="11"/>
      <c r="BL113" s="85"/>
      <c r="BO113" s="103"/>
      <c r="BS113" s="14"/>
      <c r="BV113" s="85"/>
      <c r="BY113" s="103"/>
      <c r="CC113" s="14"/>
    </row>
    <row r="114" spans="1:81" s="5" customFormat="1" ht="11.25" customHeight="1">
      <c r="A114" s="55"/>
      <c r="B114" s="99"/>
      <c r="C114" s="99"/>
      <c r="D114" s="84"/>
      <c r="E114" s="104"/>
      <c r="F114" s="119"/>
      <c r="G114" s="107"/>
      <c r="H114" s="61"/>
      <c r="I114" s="63"/>
      <c r="J114" s="93"/>
      <c r="K114" s="76"/>
      <c r="L114" s="99"/>
      <c r="M114" s="104"/>
      <c r="N114" s="84"/>
      <c r="O114" s="119"/>
      <c r="P114" s="107"/>
      <c r="Q114" s="99"/>
      <c r="R114" s="126"/>
      <c r="S114" s="6"/>
      <c r="T114" s="3"/>
      <c r="U114" s="11"/>
      <c r="V114" s="6"/>
      <c r="X114" s="97"/>
      <c r="Y114" s="102"/>
      <c r="Z114" s="98"/>
      <c r="AA114" s="98"/>
      <c r="AB114" s="6"/>
      <c r="AC114" s="97"/>
      <c r="AD114" s="10"/>
      <c r="AE114" s="6"/>
      <c r="AG114" s="6"/>
      <c r="AS114" s="103"/>
      <c r="AW114" s="14"/>
      <c r="AZ114" s="85"/>
      <c r="BC114" s="103"/>
      <c r="BE114" s="11"/>
      <c r="BG114" s="14"/>
      <c r="BJ114" s="11"/>
      <c r="BL114" s="85"/>
      <c r="BO114" s="103"/>
      <c r="BS114" s="14"/>
      <c r="BV114" s="85"/>
      <c r="BY114" s="103"/>
      <c r="CC114" s="14"/>
    </row>
    <row r="115" spans="1:81" s="5" customFormat="1" ht="11.25" customHeight="1">
      <c r="A115" s="55"/>
      <c r="B115" s="99"/>
      <c r="C115" s="99"/>
      <c r="D115" s="84"/>
      <c r="E115" s="104"/>
      <c r="F115" s="119"/>
      <c r="G115" s="107"/>
      <c r="H115" s="61"/>
      <c r="I115" s="63"/>
      <c r="J115" s="93"/>
      <c r="K115" s="76"/>
      <c r="L115" s="99"/>
      <c r="M115" s="104"/>
      <c r="N115" s="84"/>
      <c r="O115" s="119"/>
      <c r="P115" s="107"/>
      <c r="Q115" s="99"/>
      <c r="R115" s="126"/>
      <c r="S115" s="6"/>
      <c r="T115" s="3"/>
      <c r="U115" s="11"/>
      <c r="V115" s="6"/>
      <c r="X115" s="97"/>
      <c r="Y115" s="102"/>
      <c r="Z115" s="98"/>
      <c r="AA115" s="98"/>
      <c r="AB115" s="6"/>
      <c r="AC115" s="97"/>
      <c r="AD115" s="10"/>
      <c r="AE115" s="6"/>
      <c r="AG115" s="6"/>
      <c r="AS115" s="103"/>
      <c r="AW115" s="14"/>
      <c r="AZ115" s="85"/>
      <c r="BC115" s="103"/>
      <c r="BE115" s="11"/>
      <c r="BG115" s="14"/>
      <c r="BJ115" s="11"/>
      <c r="BL115" s="85"/>
      <c r="BO115" s="103"/>
      <c r="BS115" s="14"/>
      <c r="BV115" s="85"/>
      <c r="BY115" s="103"/>
      <c r="CC115" s="14"/>
    </row>
    <row r="116" spans="1:81" s="5" customFormat="1" ht="11.25" customHeight="1">
      <c r="A116" s="55"/>
      <c r="B116" s="99"/>
      <c r="C116" s="99"/>
      <c r="D116" s="84"/>
      <c r="E116" s="104"/>
      <c r="F116" s="119"/>
      <c r="G116" s="107"/>
      <c r="H116" s="61"/>
      <c r="I116" s="63"/>
      <c r="J116" s="93"/>
      <c r="K116" s="76"/>
      <c r="L116" s="99"/>
      <c r="M116" s="104"/>
      <c r="N116" s="84"/>
      <c r="O116" s="119"/>
      <c r="P116" s="107"/>
      <c r="Q116" s="99"/>
      <c r="R116" s="126"/>
      <c r="S116" s="6"/>
      <c r="T116" s="3"/>
      <c r="U116" s="11"/>
      <c r="V116" s="6"/>
      <c r="X116" s="97"/>
      <c r="Y116" s="102"/>
      <c r="Z116" s="98"/>
      <c r="AA116" s="98"/>
      <c r="AB116" s="6"/>
      <c r="AC116" s="97"/>
      <c r="AD116" s="10"/>
      <c r="AE116" s="6"/>
      <c r="AG116" s="6"/>
      <c r="AS116" s="103"/>
      <c r="AW116" s="14"/>
      <c r="AZ116" s="85"/>
      <c r="BC116" s="103"/>
      <c r="BE116" s="11"/>
      <c r="BG116" s="14"/>
      <c r="BJ116" s="11"/>
      <c r="BL116" s="85"/>
      <c r="BO116" s="103"/>
      <c r="BS116" s="14"/>
      <c r="BV116" s="85"/>
      <c r="BY116" s="103"/>
      <c r="CC116" s="14"/>
    </row>
    <row r="117" spans="1:81" s="5" customFormat="1" ht="11.25" customHeight="1">
      <c r="A117" s="55"/>
      <c r="B117" s="99"/>
      <c r="C117" s="99"/>
      <c r="D117" s="84"/>
      <c r="E117" s="104"/>
      <c r="F117" s="119"/>
      <c r="G117" s="107"/>
      <c r="H117" s="61"/>
      <c r="I117" s="63"/>
      <c r="J117" s="93"/>
      <c r="K117" s="76"/>
      <c r="L117" s="99"/>
      <c r="M117" s="104"/>
      <c r="N117" s="84"/>
      <c r="O117" s="119"/>
      <c r="P117" s="107"/>
      <c r="Q117" s="99"/>
      <c r="R117" s="126"/>
      <c r="S117" s="6"/>
      <c r="T117" s="3"/>
      <c r="U117" s="11"/>
      <c r="V117" s="6"/>
      <c r="X117" s="97"/>
      <c r="Y117" s="102"/>
      <c r="Z117" s="98"/>
      <c r="AA117" s="98"/>
      <c r="AB117" s="6"/>
      <c r="AC117" s="97"/>
      <c r="AD117" s="10"/>
      <c r="AE117" s="6"/>
      <c r="AG117" s="6"/>
      <c r="AS117" s="103"/>
      <c r="AW117" s="14"/>
      <c r="AZ117" s="85"/>
      <c r="BC117" s="103"/>
      <c r="BE117" s="11"/>
      <c r="BG117" s="14"/>
      <c r="BJ117" s="11"/>
      <c r="BL117" s="85"/>
      <c r="BO117" s="103"/>
      <c r="BS117" s="14"/>
      <c r="BV117" s="85"/>
      <c r="BY117" s="103"/>
      <c r="CC117" s="14"/>
    </row>
    <row r="118" spans="1:81" s="5" customFormat="1" ht="11.25" customHeight="1">
      <c r="A118" s="55"/>
      <c r="B118" s="99"/>
      <c r="C118" s="99"/>
      <c r="D118" s="84"/>
      <c r="E118" s="104"/>
      <c r="F118" s="119"/>
      <c r="G118" s="107"/>
      <c r="H118" s="61"/>
      <c r="I118" s="63"/>
      <c r="J118" s="93"/>
      <c r="K118" s="76"/>
      <c r="L118" s="99"/>
      <c r="M118" s="104"/>
      <c r="N118" s="84"/>
      <c r="O118" s="119"/>
      <c r="P118" s="107"/>
      <c r="Q118" s="99"/>
      <c r="R118" s="126"/>
      <c r="S118" s="6"/>
      <c r="T118" s="3"/>
      <c r="U118" s="11"/>
      <c r="V118" s="6"/>
      <c r="X118" s="97"/>
      <c r="Y118" s="102"/>
      <c r="Z118" s="98"/>
      <c r="AA118" s="98"/>
      <c r="AB118" s="6"/>
      <c r="AC118" s="97"/>
      <c r="AD118" s="10"/>
      <c r="AE118" s="6"/>
      <c r="AG118" s="6"/>
      <c r="AS118" s="103"/>
      <c r="AW118" s="14"/>
      <c r="AZ118" s="85"/>
      <c r="BC118" s="103"/>
      <c r="BE118" s="11"/>
      <c r="BG118" s="14"/>
      <c r="BJ118" s="11"/>
      <c r="BL118" s="85"/>
      <c r="BO118" s="103"/>
      <c r="BS118" s="14"/>
      <c r="BV118" s="85"/>
      <c r="BY118" s="103"/>
      <c r="CC118" s="14"/>
    </row>
    <row r="119" spans="1:81" s="5" customFormat="1" ht="11.25" customHeight="1">
      <c r="A119" s="55"/>
      <c r="B119" s="99"/>
      <c r="C119" s="99"/>
      <c r="D119" s="84"/>
      <c r="E119" s="104"/>
      <c r="F119" s="119"/>
      <c r="G119" s="107"/>
      <c r="H119" s="61"/>
      <c r="I119" s="63"/>
      <c r="J119" s="93"/>
      <c r="K119" s="76"/>
      <c r="L119" s="99"/>
      <c r="M119" s="104"/>
      <c r="N119" s="84"/>
      <c r="O119" s="119"/>
      <c r="P119" s="107"/>
      <c r="Q119" s="99"/>
      <c r="R119" s="126"/>
      <c r="S119" s="6"/>
      <c r="T119" s="3"/>
      <c r="U119" s="11"/>
      <c r="V119" s="6"/>
      <c r="X119" s="97"/>
      <c r="Y119" s="102"/>
      <c r="Z119" s="98"/>
      <c r="AA119" s="98"/>
      <c r="AB119" s="6"/>
      <c r="AC119" s="97"/>
      <c r="AD119" s="10"/>
      <c r="AE119" s="6"/>
      <c r="AG119" s="6"/>
      <c r="AS119" s="103"/>
      <c r="AW119" s="14"/>
      <c r="AZ119" s="85"/>
      <c r="BC119" s="103"/>
      <c r="BE119" s="11"/>
      <c r="BG119" s="14"/>
      <c r="BJ119" s="11"/>
      <c r="BL119" s="85"/>
      <c r="BO119" s="103"/>
      <c r="BS119" s="14"/>
      <c r="BV119" s="85"/>
      <c r="BY119" s="103"/>
      <c r="CC119" s="14"/>
    </row>
    <row r="120" spans="1:81" s="5" customFormat="1" ht="11.25" customHeight="1">
      <c r="A120" s="55"/>
      <c r="B120" s="99"/>
      <c r="C120" s="99"/>
      <c r="D120" s="84"/>
      <c r="E120" s="104"/>
      <c r="F120" s="119"/>
      <c r="G120" s="107"/>
      <c r="H120" s="61"/>
      <c r="I120" s="63"/>
      <c r="J120" s="93"/>
      <c r="K120" s="76"/>
      <c r="L120" s="99"/>
      <c r="M120" s="104"/>
      <c r="N120" s="84"/>
      <c r="O120" s="119"/>
      <c r="P120" s="107"/>
      <c r="Q120" s="99"/>
      <c r="R120" s="126"/>
      <c r="S120" s="6"/>
      <c r="T120" s="3"/>
      <c r="U120" s="11"/>
      <c r="V120" s="6"/>
      <c r="X120" s="97"/>
      <c r="Y120" s="102"/>
      <c r="Z120" s="98"/>
      <c r="AA120" s="98"/>
      <c r="AB120" s="6"/>
      <c r="AC120" s="97"/>
      <c r="AD120" s="10"/>
      <c r="AE120" s="6"/>
      <c r="AG120" s="6"/>
      <c r="AS120" s="103"/>
      <c r="AW120" s="14"/>
      <c r="AZ120" s="85"/>
      <c r="BC120" s="103"/>
      <c r="BE120" s="11"/>
      <c r="BG120" s="14"/>
      <c r="BJ120" s="11"/>
      <c r="BL120" s="85"/>
      <c r="BO120" s="103"/>
      <c r="BS120" s="14"/>
      <c r="BV120" s="85"/>
      <c r="BY120" s="103"/>
      <c r="CC120" s="14"/>
    </row>
    <row r="121" spans="1:81" s="5" customFormat="1" ht="11.25" customHeight="1">
      <c r="A121" s="55"/>
      <c r="B121" s="99"/>
      <c r="C121" s="99"/>
      <c r="D121" s="84"/>
      <c r="E121" s="104"/>
      <c r="F121" s="119"/>
      <c r="G121" s="107"/>
      <c r="H121" s="61"/>
      <c r="I121" s="63"/>
      <c r="J121" s="93"/>
      <c r="K121" s="76"/>
      <c r="L121" s="99"/>
      <c r="M121" s="104"/>
      <c r="N121" s="84"/>
      <c r="O121" s="119"/>
      <c r="P121" s="107"/>
      <c r="Q121" s="99"/>
      <c r="R121" s="126"/>
      <c r="S121" s="6"/>
      <c r="T121" s="3"/>
      <c r="U121" s="11"/>
      <c r="V121" s="6"/>
      <c r="X121" s="97"/>
      <c r="Y121" s="102"/>
      <c r="Z121" s="98"/>
      <c r="AA121" s="98"/>
      <c r="AB121" s="6"/>
      <c r="AC121" s="97"/>
      <c r="AD121" s="10"/>
      <c r="AE121" s="6"/>
      <c r="AG121" s="6"/>
      <c r="AS121" s="103"/>
      <c r="AW121" s="14"/>
      <c r="AZ121" s="85"/>
      <c r="BC121" s="103"/>
      <c r="BE121" s="11"/>
      <c r="BG121" s="14"/>
      <c r="BJ121" s="11"/>
      <c r="BL121" s="85"/>
      <c r="BO121" s="103"/>
      <c r="BS121" s="14"/>
      <c r="BV121" s="85"/>
      <c r="BY121" s="103"/>
      <c r="CC121" s="14"/>
    </row>
    <row r="122" spans="1:81" s="5" customFormat="1" ht="11.25" customHeight="1">
      <c r="A122" s="55"/>
      <c r="B122" s="99"/>
      <c r="C122" s="99"/>
      <c r="D122" s="84"/>
      <c r="E122" s="104"/>
      <c r="F122" s="119"/>
      <c r="G122" s="107"/>
      <c r="H122" s="61"/>
      <c r="I122" s="63"/>
      <c r="J122" s="93"/>
      <c r="K122" s="76"/>
      <c r="L122" s="99"/>
      <c r="M122" s="104"/>
      <c r="N122" s="84"/>
      <c r="O122" s="119"/>
      <c r="P122" s="107"/>
      <c r="Q122" s="99"/>
      <c r="R122" s="126"/>
      <c r="S122" s="6"/>
      <c r="T122" s="3"/>
      <c r="U122" s="11"/>
      <c r="V122" s="6"/>
      <c r="X122" s="97"/>
      <c r="Y122" s="102"/>
      <c r="Z122" s="98"/>
      <c r="AA122" s="98"/>
      <c r="AB122" s="6"/>
      <c r="AC122" s="97"/>
      <c r="AD122" s="10"/>
      <c r="AE122" s="6"/>
      <c r="AG122" s="6"/>
      <c r="AS122" s="103"/>
      <c r="AW122" s="14"/>
      <c r="AZ122" s="85"/>
      <c r="BC122" s="103"/>
      <c r="BE122" s="11"/>
      <c r="BG122" s="14"/>
      <c r="BJ122" s="11"/>
      <c r="BL122" s="85"/>
      <c r="BO122" s="103"/>
      <c r="BS122" s="14"/>
      <c r="BV122" s="85"/>
      <c r="BY122" s="103"/>
      <c r="CC122" s="14"/>
    </row>
    <row r="123" spans="1:81" s="5" customFormat="1" ht="11.25" customHeight="1">
      <c r="A123" s="55"/>
      <c r="B123" s="99"/>
      <c r="C123" s="99"/>
      <c r="D123" s="84"/>
      <c r="E123" s="104"/>
      <c r="F123" s="119"/>
      <c r="G123" s="107"/>
      <c r="H123" s="61"/>
      <c r="I123" s="63"/>
      <c r="J123" s="93"/>
      <c r="K123" s="76"/>
      <c r="L123" s="99"/>
      <c r="M123" s="104"/>
      <c r="N123" s="84"/>
      <c r="O123" s="119"/>
      <c r="P123" s="107"/>
      <c r="Q123" s="99"/>
      <c r="R123" s="126"/>
      <c r="S123" s="6"/>
      <c r="T123" s="3"/>
      <c r="U123" s="11"/>
      <c r="V123" s="6"/>
      <c r="X123" s="97"/>
      <c r="Y123" s="102"/>
      <c r="Z123" s="98"/>
      <c r="AA123" s="98"/>
      <c r="AB123" s="6"/>
      <c r="AC123" s="97"/>
      <c r="AD123" s="10"/>
      <c r="AE123" s="6"/>
      <c r="AG123" s="6"/>
      <c r="AS123" s="103"/>
      <c r="AW123" s="14"/>
      <c r="AZ123" s="85"/>
      <c r="BC123" s="103"/>
      <c r="BE123" s="11"/>
      <c r="BG123" s="14"/>
      <c r="BJ123" s="11"/>
      <c r="BL123" s="85"/>
      <c r="BO123" s="103"/>
      <c r="BS123" s="14"/>
      <c r="BV123" s="85"/>
      <c r="BY123" s="103"/>
      <c r="CC123" s="14"/>
    </row>
    <row r="124" spans="1:81" s="5" customFormat="1" ht="11.25" customHeight="1">
      <c r="A124" s="55"/>
      <c r="B124" s="99"/>
      <c r="C124" s="99"/>
      <c r="D124" s="84"/>
      <c r="E124" s="104"/>
      <c r="F124" s="119"/>
      <c r="G124" s="107"/>
      <c r="H124" s="61"/>
      <c r="I124" s="63"/>
      <c r="J124" s="93"/>
      <c r="K124" s="76"/>
      <c r="L124" s="99"/>
      <c r="M124" s="104"/>
      <c r="N124" s="84"/>
      <c r="O124" s="119"/>
      <c r="P124" s="107"/>
      <c r="Q124" s="99"/>
      <c r="R124" s="126"/>
      <c r="S124" s="6"/>
      <c r="T124" s="3"/>
      <c r="U124" s="11"/>
      <c r="V124" s="6"/>
      <c r="X124" s="97"/>
      <c r="Y124" s="102"/>
      <c r="Z124" s="98"/>
      <c r="AA124" s="98"/>
      <c r="AB124" s="6"/>
      <c r="AC124" s="97"/>
      <c r="AD124" s="10"/>
      <c r="AE124" s="6"/>
      <c r="AG124" s="6"/>
      <c r="AS124" s="103"/>
      <c r="AW124" s="14"/>
      <c r="AZ124" s="85"/>
      <c r="BC124" s="103"/>
      <c r="BE124" s="11"/>
      <c r="BG124" s="14"/>
      <c r="BJ124" s="11"/>
      <c r="BL124" s="85"/>
      <c r="BO124" s="103"/>
      <c r="BS124" s="14"/>
      <c r="BV124" s="85"/>
      <c r="BY124" s="103"/>
      <c r="CC124" s="14"/>
    </row>
    <row r="125" spans="1:81" s="5" customFormat="1" ht="11.25" customHeight="1">
      <c r="A125" s="55"/>
      <c r="B125" s="99"/>
      <c r="C125" s="99"/>
      <c r="D125" s="84"/>
      <c r="E125" s="104"/>
      <c r="F125" s="119"/>
      <c r="G125" s="107"/>
      <c r="H125" s="61"/>
      <c r="I125" s="63"/>
      <c r="J125" s="93"/>
      <c r="K125" s="76"/>
      <c r="L125" s="99"/>
      <c r="M125" s="104"/>
      <c r="N125" s="84"/>
      <c r="O125" s="119"/>
      <c r="P125" s="107"/>
      <c r="Q125" s="99"/>
      <c r="R125" s="126"/>
      <c r="S125" s="6"/>
      <c r="T125" s="3"/>
      <c r="U125" s="11"/>
      <c r="V125" s="6"/>
      <c r="X125" s="97"/>
      <c r="Y125" s="102"/>
      <c r="Z125" s="98"/>
      <c r="AA125" s="98"/>
      <c r="AB125" s="6"/>
      <c r="AC125" s="97"/>
      <c r="AD125" s="10"/>
      <c r="AE125" s="6"/>
      <c r="AG125" s="6"/>
      <c r="AS125" s="103"/>
      <c r="AW125" s="14"/>
      <c r="AZ125" s="85"/>
      <c r="BC125" s="103"/>
      <c r="BE125" s="11"/>
      <c r="BG125" s="14"/>
      <c r="BJ125" s="11"/>
      <c r="BL125" s="85"/>
      <c r="BO125" s="103"/>
      <c r="BS125" s="14"/>
      <c r="BV125" s="85"/>
      <c r="BY125" s="103"/>
      <c r="CC125" s="14"/>
    </row>
    <row r="126" spans="1:81" s="5" customFormat="1" ht="9.75">
      <c r="A126" s="55"/>
      <c r="B126" s="99"/>
      <c r="C126" s="99"/>
      <c r="D126" s="84"/>
      <c r="E126" s="104"/>
      <c r="F126" s="119"/>
      <c r="G126" s="107"/>
      <c r="H126" s="61"/>
      <c r="I126" s="63"/>
      <c r="J126" s="93"/>
      <c r="K126" s="76"/>
      <c r="L126" s="99"/>
      <c r="M126" s="104"/>
      <c r="N126" s="84"/>
      <c r="O126" s="119"/>
      <c r="P126" s="107"/>
      <c r="Q126" s="99"/>
      <c r="R126" s="126"/>
      <c r="S126" s="6"/>
      <c r="T126" s="3"/>
      <c r="U126" s="11"/>
      <c r="V126" s="6"/>
      <c r="X126" s="97"/>
      <c r="Y126" s="102"/>
      <c r="Z126" s="98"/>
      <c r="AA126" s="98"/>
      <c r="AB126" s="6"/>
      <c r="AC126" s="97"/>
      <c r="AD126" s="10"/>
      <c r="AE126" s="6"/>
      <c r="AG126" s="6"/>
      <c r="AS126" s="103"/>
      <c r="AW126" s="14"/>
      <c r="AZ126" s="85"/>
      <c r="BC126" s="103"/>
      <c r="BE126" s="11"/>
      <c r="BG126" s="14"/>
      <c r="BJ126" s="11"/>
      <c r="BL126" s="85"/>
      <c r="BO126" s="103"/>
      <c r="BS126" s="14"/>
      <c r="BV126" s="85"/>
      <c r="BY126" s="103"/>
      <c r="CC126" s="14"/>
    </row>
    <row r="127" spans="1:81" s="5" customFormat="1" ht="9.75">
      <c r="A127" s="55"/>
      <c r="B127" s="99"/>
      <c r="C127" s="99"/>
      <c r="D127" s="84"/>
      <c r="E127" s="104"/>
      <c r="F127" s="119"/>
      <c r="G127" s="107"/>
      <c r="H127" s="61"/>
      <c r="I127" s="63"/>
      <c r="J127" s="93"/>
      <c r="K127" s="76"/>
      <c r="L127" s="99"/>
      <c r="M127" s="104"/>
      <c r="N127" s="84"/>
      <c r="O127" s="119"/>
      <c r="P127" s="107"/>
      <c r="Q127" s="99"/>
      <c r="R127" s="126"/>
      <c r="S127" s="6"/>
      <c r="T127" s="3"/>
      <c r="U127" s="11"/>
      <c r="V127" s="6"/>
      <c r="X127" s="97"/>
      <c r="Y127" s="102"/>
      <c r="Z127" s="98"/>
      <c r="AA127" s="98"/>
      <c r="AB127" s="6"/>
      <c r="AC127" s="97"/>
      <c r="AD127" s="10"/>
      <c r="AE127" s="6"/>
      <c r="AG127" s="6"/>
      <c r="AS127" s="103"/>
      <c r="AW127" s="14"/>
      <c r="AZ127" s="85"/>
      <c r="BC127" s="103"/>
      <c r="BE127" s="11"/>
      <c r="BG127" s="14"/>
      <c r="BJ127" s="11"/>
      <c r="BL127" s="85"/>
      <c r="BO127" s="103"/>
      <c r="BS127" s="14"/>
      <c r="BV127" s="85"/>
      <c r="BY127" s="103"/>
      <c r="CC127" s="14"/>
    </row>
    <row r="128" spans="1:81" s="5" customFormat="1" ht="9.75">
      <c r="A128" s="55"/>
      <c r="B128" s="99"/>
      <c r="C128" s="99"/>
      <c r="D128" s="84"/>
      <c r="E128" s="104"/>
      <c r="F128" s="119"/>
      <c r="G128" s="107"/>
      <c r="H128" s="61"/>
      <c r="I128" s="63"/>
      <c r="J128" s="93"/>
      <c r="K128" s="76"/>
      <c r="L128" s="99"/>
      <c r="M128" s="104"/>
      <c r="N128" s="84"/>
      <c r="O128" s="119"/>
      <c r="P128" s="107"/>
      <c r="Q128" s="99"/>
      <c r="R128" s="126"/>
      <c r="S128" s="6"/>
      <c r="T128" s="3"/>
      <c r="U128" s="11"/>
      <c r="V128" s="6"/>
      <c r="X128" s="97"/>
      <c r="Y128" s="102"/>
      <c r="Z128" s="98"/>
      <c r="AA128" s="98"/>
      <c r="AB128" s="6"/>
      <c r="AC128" s="97"/>
      <c r="AD128" s="10"/>
      <c r="AE128" s="6"/>
      <c r="AG128" s="6"/>
      <c r="AS128" s="103"/>
      <c r="AW128" s="14"/>
      <c r="AZ128" s="85"/>
      <c r="BC128" s="103"/>
      <c r="BE128" s="11"/>
      <c r="BG128" s="14"/>
      <c r="BJ128" s="11"/>
      <c r="BL128" s="85"/>
      <c r="BO128" s="103"/>
      <c r="BS128" s="14"/>
      <c r="BV128" s="85"/>
      <c r="BY128" s="103"/>
      <c r="CC128" s="14"/>
    </row>
    <row r="129" spans="1:81" s="5" customFormat="1" ht="9.75">
      <c r="A129" s="55"/>
      <c r="B129" s="99"/>
      <c r="C129" s="99"/>
      <c r="D129" s="84"/>
      <c r="E129" s="104"/>
      <c r="F129" s="119"/>
      <c r="G129" s="107"/>
      <c r="H129" s="61"/>
      <c r="I129" s="63"/>
      <c r="J129" s="93"/>
      <c r="K129" s="76"/>
      <c r="L129" s="99"/>
      <c r="M129" s="104"/>
      <c r="N129" s="84"/>
      <c r="O129" s="119"/>
      <c r="P129" s="107"/>
      <c r="Q129" s="99"/>
      <c r="R129" s="126"/>
      <c r="S129" s="6"/>
      <c r="T129" s="3"/>
      <c r="U129" s="11"/>
      <c r="V129" s="6"/>
      <c r="X129" s="97"/>
      <c r="Y129" s="102"/>
      <c r="Z129" s="98"/>
      <c r="AA129" s="98"/>
      <c r="AB129" s="6"/>
      <c r="AC129" s="97"/>
      <c r="AD129" s="10"/>
      <c r="AE129" s="6"/>
      <c r="AG129" s="6"/>
      <c r="AS129" s="103"/>
      <c r="AW129" s="14"/>
      <c r="AZ129" s="85"/>
      <c r="BC129" s="103"/>
      <c r="BE129" s="11"/>
      <c r="BG129" s="14"/>
      <c r="BJ129" s="11"/>
      <c r="BL129" s="85"/>
      <c r="BO129" s="103"/>
      <c r="BS129" s="14"/>
      <c r="BV129" s="85"/>
      <c r="BY129" s="103"/>
      <c r="CC129" s="14"/>
    </row>
    <row r="130" spans="1:81" s="5" customFormat="1" ht="9.75">
      <c r="A130" s="55"/>
      <c r="B130" s="99"/>
      <c r="C130" s="99"/>
      <c r="D130" s="84"/>
      <c r="E130" s="104"/>
      <c r="F130" s="119"/>
      <c r="G130" s="107"/>
      <c r="H130" s="61"/>
      <c r="I130" s="63"/>
      <c r="J130" s="93"/>
      <c r="K130" s="76"/>
      <c r="L130" s="99"/>
      <c r="M130" s="104"/>
      <c r="N130" s="84"/>
      <c r="O130" s="119"/>
      <c r="P130" s="107"/>
      <c r="Q130" s="99"/>
      <c r="R130" s="126"/>
      <c r="S130" s="6"/>
      <c r="T130" s="3"/>
      <c r="U130" s="11"/>
      <c r="V130" s="6"/>
      <c r="X130" s="97"/>
      <c r="Y130" s="102"/>
      <c r="Z130" s="98"/>
      <c r="AA130" s="98"/>
      <c r="AB130" s="6"/>
      <c r="AC130" s="97"/>
      <c r="AD130" s="10"/>
      <c r="AE130" s="6"/>
      <c r="AG130" s="6"/>
      <c r="AS130" s="103"/>
      <c r="AW130" s="14"/>
      <c r="AZ130" s="85"/>
      <c r="BC130" s="103"/>
      <c r="BE130" s="11"/>
      <c r="BG130" s="14"/>
      <c r="BJ130" s="11"/>
      <c r="BL130" s="85"/>
      <c r="BO130" s="103"/>
      <c r="BS130" s="14"/>
      <c r="BV130" s="85"/>
      <c r="BY130" s="103"/>
      <c r="CC130" s="14"/>
    </row>
    <row r="131" spans="1:81" s="5" customFormat="1" ht="9.75">
      <c r="A131" s="55"/>
      <c r="B131" s="99"/>
      <c r="C131" s="99"/>
      <c r="D131" s="84"/>
      <c r="E131" s="104"/>
      <c r="F131" s="119"/>
      <c r="G131" s="107"/>
      <c r="H131" s="61"/>
      <c r="I131" s="63"/>
      <c r="J131" s="93"/>
      <c r="K131" s="76"/>
      <c r="L131" s="99"/>
      <c r="M131" s="104"/>
      <c r="N131" s="84"/>
      <c r="O131" s="119"/>
      <c r="P131" s="107"/>
      <c r="Q131" s="99"/>
      <c r="R131" s="126"/>
      <c r="S131" s="6"/>
      <c r="T131" s="3"/>
      <c r="U131" s="11"/>
      <c r="V131" s="6"/>
      <c r="X131" s="97"/>
      <c r="Y131" s="102"/>
      <c r="Z131" s="98"/>
      <c r="AA131" s="98"/>
      <c r="AB131" s="6"/>
      <c r="AC131" s="97"/>
      <c r="AD131" s="10"/>
      <c r="AE131" s="6"/>
      <c r="AG131" s="6"/>
      <c r="AS131" s="103"/>
      <c r="AW131" s="14"/>
      <c r="AZ131" s="85"/>
      <c r="BC131" s="103"/>
      <c r="BE131" s="11"/>
      <c r="BG131" s="14"/>
      <c r="BJ131" s="11"/>
      <c r="BL131" s="85"/>
      <c r="BO131" s="103"/>
      <c r="BS131" s="14"/>
      <c r="BV131" s="85"/>
      <c r="BY131" s="103"/>
      <c r="CC131" s="14"/>
    </row>
    <row r="132" spans="1:81" s="5" customFormat="1" ht="9.75">
      <c r="A132" s="55"/>
      <c r="B132" s="99"/>
      <c r="C132" s="99"/>
      <c r="D132" s="84"/>
      <c r="E132" s="104"/>
      <c r="F132" s="119"/>
      <c r="G132" s="107"/>
      <c r="H132" s="61"/>
      <c r="I132" s="63"/>
      <c r="J132" s="93"/>
      <c r="K132" s="76"/>
      <c r="L132" s="99"/>
      <c r="M132" s="104"/>
      <c r="N132" s="84"/>
      <c r="O132" s="119"/>
      <c r="P132" s="107"/>
      <c r="Q132" s="99"/>
      <c r="R132" s="126"/>
      <c r="S132" s="6"/>
      <c r="T132" s="3"/>
      <c r="U132" s="11"/>
      <c r="V132" s="6"/>
      <c r="X132" s="97"/>
      <c r="Y132" s="102"/>
      <c r="Z132" s="98"/>
      <c r="AA132" s="98"/>
      <c r="AB132" s="6"/>
      <c r="AC132" s="97"/>
      <c r="AD132" s="10"/>
      <c r="AE132" s="6"/>
      <c r="AG132" s="6"/>
      <c r="AS132" s="103"/>
      <c r="AW132" s="14"/>
      <c r="AZ132" s="85"/>
      <c r="BC132" s="103"/>
      <c r="BE132" s="11"/>
      <c r="BG132" s="14"/>
      <c r="BJ132" s="11"/>
      <c r="BL132" s="85"/>
      <c r="BO132" s="103"/>
      <c r="BS132" s="14"/>
      <c r="BV132" s="85"/>
      <c r="BY132" s="103"/>
      <c r="CC132" s="14"/>
    </row>
    <row r="133" spans="1:81" s="5" customFormat="1" ht="9.75">
      <c r="A133" s="55"/>
      <c r="B133" s="99"/>
      <c r="C133" s="99"/>
      <c r="D133" s="84"/>
      <c r="E133" s="104"/>
      <c r="F133" s="119"/>
      <c r="G133" s="107"/>
      <c r="H133" s="61"/>
      <c r="I133" s="63"/>
      <c r="J133" s="93"/>
      <c r="K133" s="76"/>
      <c r="L133" s="99"/>
      <c r="M133" s="104"/>
      <c r="N133" s="84"/>
      <c r="O133" s="119"/>
      <c r="P133" s="107"/>
      <c r="Q133" s="99"/>
      <c r="R133" s="126"/>
      <c r="S133" s="6"/>
      <c r="T133" s="3"/>
      <c r="U133" s="11"/>
      <c r="V133" s="6"/>
      <c r="X133" s="97"/>
      <c r="Y133" s="102"/>
      <c r="Z133" s="98"/>
      <c r="AA133" s="98"/>
      <c r="AB133" s="6"/>
      <c r="AC133" s="97"/>
      <c r="AD133" s="10"/>
      <c r="AE133" s="6"/>
      <c r="AG133" s="6"/>
      <c r="AS133" s="103"/>
      <c r="AW133" s="14"/>
      <c r="AZ133" s="85"/>
      <c r="BC133" s="103"/>
      <c r="BE133" s="11"/>
      <c r="BG133" s="14"/>
      <c r="BJ133" s="11"/>
      <c r="BL133" s="85"/>
      <c r="BO133" s="103"/>
      <c r="BS133" s="14"/>
      <c r="BV133" s="85"/>
      <c r="BY133" s="103"/>
      <c r="CC133" s="14"/>
    </row>
    <row r="134" spans="1:81" s="5" customFormat="1" ht="9.75">
      <c r="A134" s="55"/>
      <c r="B134" s="99"/>
      <c r="C134" s="99"/>
      <c r="D134" s="84"/>
      <c r="E134" s="104"/>
      <c r="F134" s="119"/>
      <c r="G134" s="107"/>
      <c r="H134" s="61"/>
      <c r="I134" s="63"/>
      <c r="J134" s="93"/>
      <c r="K134" s="76"/>
      <c r="L134" s="99"/>
      <c r="M134" s="104"/>
      <c r="N134" s="84"/>
      <c r="O134" s="119"/>
      <c r="P134" s="107"/>
      <c r="Q134" s="99"/>
      <c r="R134" s="126"/>
      <c r="S134" s="6"/>
      <c r="T134" s="3"/>
      <c r="U134" s="3"/>
      <c r="V134" s="6"/>
      <c r="X134" s="97"/>
      <c r="Y134" s="102"/>
      <c r="Z134" s="98"/>
      <c r="AA134" s="98"/>
      <c r="AB134" s="6"/>
      <c r="AC134" s="97"/>
      <c r="AD134" s="10"/>
      <c r="AE134" s="6"/>
      <c r="AG134" s="6"/>
      <c r="AS134" s="103"/>
      <c r="AW134" s="14"/>
      <c r="AZ134" s="85"/>
      <c r="BC134" s="103"/>
      <c r="BE134" s="11"/>
      <c r="BG134" s="14"/>
      <c r="BJ134" s="11"/>
      <c r="BL134" s="85"/>
      <c r="BO134" s="103"/>
      <c r="BS134" s="14"/>
      <c r="BV134" s="85"/>
      <c r="BY134" s="103"/>
      <c r="CC134" s="14"/>
    </row>
    <row r="135" spans="1:81" s="5" customFormat="1" ht="9.75">
      <c r="A135" s="55"/>
      <c r="B135" s="99"/>
      <c r="C135" s="99"/>
      <c r="D135" s="84"/>
      <c r="E135" s="104"/>
      <c r="F135" s="119"/>
      <c r="G135" s="107"/>
      <c r="H135" s="61"/>
      <c r="I135" s="63"/>
      <c r="J135" s="93"/>
      <c r="K135" s="76"/>
      <c r="L135" s="99"/>
      <c r="M135" s="104"/>
      <c r="N135" s="84"/>
      <c r="O135" s="119"/>
      <c r="P135" s="107"/>
      <c r="Q135" s="99"/>
      <c r="R135" s="126"/>
      <c r="S135" s="6"/>
      <c r="T135" s="3"/>
      <c r="U135" s="3"/>
      <c r="V135" s="6"/>
      <c r="X135" s="97"/>
      <c r="Y135" s="102"/>
      <c r="Z135" s="98"/>
      <c r="AA135" s="98"/>
      <c r="AB135" s="6"/>
      <c r="AC135" s="97"/>
      <c r="AD135" s="10"/>
      <c r="AE135" s="6"/>
      <c r="AG135" s="6"/>
      <c r="AS135" s="103"/>
      <c r="AW135" s="14"/>
      <c r="AZ135" s="85"/>
      <c r="BC135" s="103"/>
      <c r="BE135" s="11"/>
      <c r="BG135" s="14"/>
      <c r="BJ135" s="11"/>
      <c r="BL135" s="85"/>
      <c r="BO135" s="103"/>
      <c r="BS135" s="14"/>
      <c r="BV135" s="85"/>
      <c r="BY135" s="103"/>
      <c r="CC135" s="14"/>
    </row>
    <row r="136" spans="1:81" s="5" customFormat="1" ht="9.75">
      <c r="A136" s="55"/>
      <c r="B136" s="99"/>
      <c r="C136" s="99"/>
      <c r="D136" s="84"/>
      <c r="E136" s="104"/>
      <c r="F136" s="119"/>
      <c r="G136" s="107"/>
      <c r="H136" s="61"/>
      <c r="I136" s="63"/>
      <c r="J136" s="93"/>
      <c r="K136" s="76"/>
      <c r="L136" s="99"/>
      <c r="M136" s="104"/>
      <c r="N136" s="84"/>
      <c r="O136" s="119"/>
      <c r="P136" s="107"/>
      <c r="Q136" s="99"/>
      <c r="R136" s="126"/>
      <c r="S136" s="6"/>
      <c r="T136" s="3"/>
      <c r="U136" s="3"/>
      <c r="V136" s="6"/>
      <c r="X136" s="97"/>
      <c r="Y136" s="102"/>
      <c r="Z136" s="98"/>
      <c r="AA136" s="98"/>
      <c r="AB136" s="6"/>
      <c r="AC136" s="97"/>
      <c r="AD136" s="10"/>
      <c r="AE136" s="6"/>
      <c r="AG136" s="6"/>
      <c r="AS136" s="103"/>
      <c r="AW136" s="14"/>
      <c r="AZ136" s="85"/>
      <c r="BC136" s="103"/>
      <c r="BE136" s="11"/>
      <c r="BG136" s="14"/>
      <c r="BJ136" s="11"/>
      <c r="BL136" s="85"/>
      <c r="BO136" s="103"/>
      <c r="BS136" s="14"/>
      <c r="BV136" s="85"/>
      <c r="BY136" s="103"/>
      <c r="CC136" s="14"/>
    </row>
    <row r="137" spans="1:81" s="5" customFormat="1" ht="9.75">
      <c r="A137" s="55"/>
      <c r="B137" s="99"/>
      <c r="C137" s="99"/>
      <c r="D137" s="84"/>
      <c r="E137" s="104"/>
      <c r="F137" s="119"/>
      <c r="G137" s="107"/>
      <c r="H137" s="61"/>
      <c r="I137" s="63"/>
      <c r="J137" s="93"/>
      <c r="K137" s="76"/>
      <c r="L137" s="99"/>
      <c r="M137" s="104"/>
      <c r="N137" s="84"/>
      <c r="O137" s="119"/>
      <c r="P137" s="107"/>
      <c r="Q137" s="99"/>
      <c r="R137" s="126"/>
      <c r="S137" s="6"/>
      <c r="T137" s="3"/>
      <c r="U137" s="3"/>
      <c r="V137" s="6"/>
      <c r="X137" s="97"/>
      <c r="Y137" s="102"/>
      <c r="Z137" s="98"/>
      <c r="AA137" s="98"/>
      <c r="AB137" s="6"/>
      <c r="AC137" s="97"/>
      <c r="AD137" s="10"/>
      <c r="AE137" s="6"/>
      <c r="AG137" s="6"/>
      <c r="AS137" s="103"/>
      <c r="AW137" s="14"/>
      <c r="AZ137" s="85"/>
      <c r="BC137" s="103"/>
      <c r="BE137" s="11"/>
      <c r="BG137" s="14"/>
      <c r="BJ137" s="11"/>
      <c r="BL137" s="85"/>
      <c r="BO137" s="103"/>
      <c r="BS137" s="14"/>
      <c r="BV137" s="85"/>
      <c r="BY137" s="103"/>
      <c r="CC137" s="14"/>
    </row>
    <row r="138" spans="1:81" s="5" customFormat="1" ht="9.75">
      <c r="A138" s="55"/>
      <c r="B138" s="99"/>
      <c r="C138" s="99"/>
      <c r="D138" s="84"/>
      <c r="E138" s="104"/>
      <c r="F138" s="119"/>
      <c r="G138" s="107"/>
      <c r="H138" s="61"/>
      <c r="I138" s="63"/>
      <c r="J138" s="93"/>
      <c r="K138" s="76"/>
      <c r="L138" s="99"/>
      <c r="M138" s="104"/>
      <c r="N138" s="84"/>
      <c r="O138" s="119"/>
      <c r="P138" s="107"/>
      <c r="Q138" s="99"/>
      <c r="R138" s="126"/>
      <c r="S138" s="6"/>
      <c r="T138" s="3"/>
      <c r="U138" s="3"/>
      <c r="V138" s="6"/>
      <c r="X138" s="97"/>
      <c r="Y138" s="102"/>
      <c r="Z138" s="98"/>
      <c r="AA138" s="98"/>
      <c r="AB138" s="6"/>
      <c r="AC138" s="97"/>
      <c r="AD138" s="10"/>
      <c r="AE138" s="6"/>
      <c r="AG138" s="6"/>
      <c r="AS138" s="103"/>
      <c r="AW138" s="14"/>
      <c r="AZ138" s="85"/>
      <c r="BC138" s="103"/>
      <c r="BE138" s="11"/>
      <c r="BG138" s="14"/>
      <c r="BJ138" s="11"/>
      <c r="BL138" s="85"/>
      <c r="BO138" s="103"/>
      <c r="BS138" s="14"/>
      <c r="BV138" s="85"/>
      <c r="BY138" s="103"/>
      <c r="CC138" s="14"/>
    </row>
    <row r="139" spans="1:81" s="5" customFormat="1" ht="9.75">
      <c r="A139" s="55"/>
      <c r="B139" s="99"/>
      <c r="C139" s="99"/>
      <c r="D139" s="84"/>
      <c r="E139" s="104"/>
      <c r="F139" s="119"/>
      <c r="G139" s="107"/>
      <c r="H139" s="61"/>
      <c r="I139" s="63"/>
      <c r="J139" s="93"/>
      <c r="K139" s="76"/>
      <c r="L139" s="99"/>
      <c r="M139" s="104"/>
      <c r="N139" s="84"/>
      <c r="O139" s="119"/>
      <c r="P139" s="107"/>
      <c r="Q139" s="99"/>
      <c r="R139" s="126"/>
      <c r="S139" s="6"/>
      <c r="T139" s="3"/>
      <c r="U139" s="3"/>
      <c r="V139" s="6"/>
      <c r="X139" s="97"/>
      <c r="Y139" s="102"/>
      <c r="Z139" s="98"/>
      <c r="AA139" s="98"/>
      <c r="AB139" s="6"/>
      <c r="AC139" s="97"/>
      <c r="AD139" s="10"/>
      <c r="AE139" s="6"/>
      <c r="AG139" s="6"/>
      <c r="AS139" s="103"/>
      <c r="AW139" s="14"/>
      <c r="AZ139" s="85"/>
      <c r="BC139" s="103"/>
      <c r="BE139" s="11"/>
      <c r="BG139" s="14"/>
      <c r="BJ139" s="11"/>
      <c r="BL139" s="85"/>
      <c r="BO139" s="103"/>
      <c r="BS139" s="14"/>
      <c r="BV139" s="85"/>
      <c r="BY139" s="103"/>
      <c r="CC139" s="14"/>
    </row>
    <row r="140" spans="1:81" s="5" customFormat="1" ht="9.75">
      <c r="A140" s="55"/>
      <c r="B140" s="99"/>
      <c r="C140" s="99"/>
      <c r="D140" s="84"/>
      <c r="E140" s="104"/>
      <c r="F140" s="119"/>
      <c r="G140" s="107"/>
      <c r="H140" s="61"/>
      <c r="I140" s="63"/>
      <c r="J140" s="93"/>
      <c r="K140" s="76"/>
      <c r="L140" s="99"/>
      <c r="M140" s="104"/>
      <c r="N140" s="84"/>
      <c r="O140" s="119"/>
      <c r="P140" s="107"/>
      <c r="Q140" s="99"/>
      <c r="R140" s="126"/>
      <c r="S140" s="6"/>
      <c r="T140" s="3"/>
      <c r="U140" s="3"/>
      <c r="V140" s="6"/>
      <c r="X140" s="97"/>
      <c r="Y140" s="102"/>
      <c r="Z140" s="98"/>
      <c r="AA140" s="98"/>
      <c r="AB140" s="6"/>
      <c r="AC140" s="97"/>
      <c r="AD140" s="10"/>
      <c r="AE140" s="6"/>
      <c r="AG140" s="6"/>
      <c r="AS140" s="103"/>
      <c r="AW140" s="14"/>
      <c r="AZ140" s="85"/>
      <c r="BC140" s="103"/>
      <c r="BE140" s="11"/>
      <c r="BG140" s="14"/>
      <c r="BJ140" s="11"/>
      <c r="BL140" s="85"/>
      <c r="BO140" s="103"/>
      <c r="BS140" s="14"/>
      <c r="BV140" s="85"/>
      <c r="BY140" s="103"/>
      <c r="CC140" s="14"/>
    </row>
    <row r="141" spans="1:81" s="5" customFormat="1" ht="9.75">
      <c r="A141" s="55"/>
      <c r="B141" s="99"/>
      <c r="C141" s="99"/>
      <c r="D141" s="84"/>
      <c r="E141" s="104"/>
      <c r="F141" s="119"/>
      <c r="G141" s="107"/>
      <c r="H141" s="61"/>
      <c r="I141" s="63"/>
      <c r="J141" s="93"/>
      <c r="K141" s="76"/>
      <c r="L141" s="99"/>
      <c r="M141" s="104"/>
      <c r="N141" s="84"/>
      <c r="O141" s="119"/>
      <c r="P141" s="107"/>
      <c r="Q141" s="99"/>
      <c r="R141" s="126"/>
      <c r="S141" s="6"/>
      <c r="T141" s="3"/>
      <c r="U141" s="3"/>
      <c r="V141" s="6"/>
      <c r="X141" s="97"/>
      <c r="Y141" s="102"/>
      <c r="Z141" s="98"/>
      <c r="AA141" s="98"/>
      <c r="AB141" s="6"/>
      <c r="AC141" s="97"/>
      <c r="AD141" s="10"/>
      <c r="AE141" s="6"/>
      <c r="AG141" s="6"/>
      <c r="AS141" s="103"/>
      <c r="AW141" s="14"/>
      <c r="AZ141" s="85"/>
      <c r="BC141" s="103"/>
      <c r="BE141" s="11"/>
      <c r="BG141" s="14"/>
      <c r="BJ141" s="11"/>
      <c r="BL141" s="85"/>
      <c r="BO141" s="103"/>
      <c r="BS141" s="14"/>
      <c r="BV141" s="85"/>
      <c r="BY141" s="103"/>
      <c r="CC141" s="14"/>
    </row>
    <row r="142" spans="1:81" s="5" customFormat="1" ht="9.75">
      <c r="A142" s="6"/>
      <c r="B142" s="97"/>
      <c r="C142" s="97"/>
      <c r="D142" s="109"/>
      <c r="E142" s="113"/>
      <c r="F142" s="117"/>
      <c r="G142" s="100"/>
      <c r="H142" s="10"/>
      <c r="I142" s="11"/>
      <c r="J142" s="18"/>
      <c r="K142" s="13"/>
      <c r="L142" s="97"/>
      <c r="M142" s="113"/>
      <c r="N142" s="109"/>
      <c r="O142" s="117"/>
      <c r="P142" s="100"/>
      <c r="Q142" s="97"/>
      <c r="R142" s="125"/>
      <c r="S142" s="6"/>
      <c r="T142" s="3"/>
      <c r="U142" s="3"/>
      <c r="V142" s="6"/>
      <c r="X142" s="97"/>
      <c r="Y142" s="102"/>
      <c r="Z142" s="98"/>
      <c r="AA142" s="98"/>
      <c r="AB142" s="6"/>
      <c r="AC142" s="97"/>
      <c r="AD142" s="10"/>
      <c r="AE142" s="6"/>
      <c r="AG142" s="6"/>
      <c r="AS142" s="103"/>
      <c r="AW142" s="14"/>
      <c r="AZ142" s="85"/>
      <c r="BC142" s="103"/>
      <c r="BE142" s="11"/>
      <c r="BG142" s="14"/>
      <c r="BJ142" s="11"/>
      <c r="BL142" s="85"/>
      <c r="BO142" s="103"/>
      <c r="BS142" s="14"/>
      <c r="BV142" s="85"/>
      <c r="BY142" s="103"/>
      <c r="CC142" s="14"/>
    </row>
    <row r="143" spans="1:81" s="5" customFormat="1" ht="9.75">
      <c r="A143" s="6"/>
      <c r="B143" s="97"/>
      <c r="C143" s="97"/>
      <c r="D143" s="109"/>
      <c r="E143" s="113"/>
      <c r="F143" s="117"/>
      <c r="G143" s="100"/>
      <c r="H143" s="10"/>
      <c r="I143" s="11"/>
      <c r="J143" s="18"/>
      <c r="K143" s="13"/>
      <c r="L143" s="97"/>
      <c r="M143" s="113"/>
      <c r="N143" s="109"/>
      <c r="O143" s="117"/>
      <c r="P143" s="100"/>
      <c r="Q143" s="97"/>
      <c r="R143" s="125"/>
      <c r="S143" s="6"/>
      <c r="T143" s="3"/>
      <c r="U143" s="3"/>
      <c r="V143" s="6"/>
      <c r="X143" s="97"/>
      <c r="Y143" s="102"/>
      <c r="Z143" s="98"/>
      <c r="AA143" s="98"/>
      <c r="AB143" s="6"/>
      <c r="AC143" s="97"/>
      <c r="AD143" s="10"/>
      <c r="AE143" s="6"/>
      <c r="AG143" s="6"/>
      <c r="AS143" s="103"/>
      <c r="AW143" s="14"/>
      <c r="AZ143" s="85"/>
      <c r="BC143" s="103"/>
      <c r="BE143" s="11"/>
      <c r="BG143" s="14"/>
      <c r="BJ143" s="11"/>
      <c r="BL143" s="85"/>
      <c r="BO143" s="103"/>
      <c r="BS143" s="14"/>
      <c r="BV143" s="85"/>
      <c r="BY143" s="103"/>
      <c r="CC143" s="14"/>
    </row>
    <row r="144" spans="1:81" s="5" customFormat="1" ht="9.75">
      <c r="A144" s="6"/>
      <c r="B144" s="97"/>
      <c r="C144" s="97"/>
      <c r="D144" s="109"/>
      <c r="E144" s="113"/>
      <c r="F144" s="117"/>
      <c r="G144" s="100"/>
      <c r="H144" s="10"/>
      <c r="I144" s="11"/>
      <c r="J144" s="18"/>
      <c r="K144" s="13"/>
      <c r="L144" s="97"/>
      <c r="M144" s="113"/>
      <c r="N144" s="109"/>
      <c r="O144" s="117"/>
      <c r="P144" s="100"/>
      <c r="Q144" s="97"/>
      <c r="R144" s="125"/>
      <c r="S144" s="6"/>
      <c r="T144" s="3"/>
      <c r="U144" s="3"/>
      <c r="V144" s="6"/>
      <c r="X144" s="97"/>
      <c r="Y144" s="102"/>
      <c r="Z144" s="98"/>
      <c r="AA144" s="98"/>
      <c r="AB144" s="6"/>
      <c r="AC144" s="97"/>
      <c r="AD144" s="10"/>
      <c r="AE144" s="6"/>
      <c r="AG144" s="6"/>
      <c r="AS144" s="103"/>
      <c r="AW144" s="14"/>
      <c r="AZ144" s="85"/>
      <c r="BC144" s="103"/>
      <c r="BE144" s="11"/>
      <c r="BG144" s="14"/>
      <c r="BJ144" s="11"/>
      <c r="BL144" s="85"/>
      <c r="BO144" s="103"/>
      <c r="BS144" s="14"/>
      <c r="BV144" s="85"/>
      <c r="BY144" s="103"/>
      <c r="CC144" s="14"/>
    </row>
    <row r="145" spans="1:81" s="5" customFormat="1" ht="9.75">
      <c r="A145" s="6"/>
      <c r="B145" s="97"/>
      <c r="C145" s="97"/>
      <c r="D145" s="109"/>
      <c r="E145" s="113"/>
      <c r="F145" s="117"/>
      <c r="G145" s="100"/>
      <c r="H145" s="10"/>
      <c r="I145" s="11"/>
      <c r="J145" s="18"/>
      <c r="K145" s="13"/>
      <c r="L145" s="97"/>
      <c r="M145" s="113"/>
      <c r="N145" s="109"/>
      <c r="O145" s="117"/>
      <c r="P145" s="100"/>
      <c r="Q145" s="97"/>
      <c r="R145" s="125"/>
      <c r="S145" s="6"/>
      <c r="T145" s="3"/>
      <c r="U145" s="3"/>
      <c r="V145" s="6"/>
      <c r="X145" s="97"/>
      <c r="Y145" s="102"/>
      <c r="Z145" s="98"/>
      <c r="AA145" s="98"/>
      <c r="AB145" s="6"/>
      <c r="AC145" s="97"/>
      <c r="AD145" s="10"/>
      <c r="AE145" s="6"/>
      <c r="AG145" s="6"/>
      <c r="AS145" s="103"/>
      <c r="AW145" s="14"/>
      <c r="AZ145" s="85"/>
      <c r="BC145" s="103"/>
      <c r="BE145" s="11"/>
      <c r="BG145" s="14"/>
      <c r="BJ145" s="11"/>
      <c r="BL145" s="85"/>
      <c r="BO145" s="103"/>
      <c r="BS145" s="14"/>
      <c r="BV145" s="85"/>
      <c r="BY145" s="103"/>
      <c r="CC145" s="14"/>
    </row>
    <row r="146" spans="1:81" s="5" customFormat="1" ht="9.75">
      <c r="A146" s="6"/>
      <c r="B146" s="97"/>
      <c r="C146" s="97"/>
      <c r="D146" s="109"/>
      <c r="E146" s="113"/>
      <c r="F146" s="117"/>
      <c r="G146" s="100"/>
      <c r="H146" s="10"/>
      <c r="I146" s="11"/>
      <c r="J146" s="18"/>
      <c r="K146" s="13"/>
      <c r="L146" s="97"/>
      <c r="M146" s="113"/>
      <c r="N146" s="109"/>
      <c r="O146" s="117"/>
      <c r="P146" s="100"/>
      <c r="Q146" s="97"/>
      <c r="R146" s="125"/>
      <c r="S146" s="6"/>
      <c r="T146" s="3"/>
      <c r="U146" s="3"/>
      <c r="V146" s="6"/>
      <c r="X146" s="97"/>
      <c r="Y146" s="102"/>
      <c r="Z146" s="98"/>
      <c r="AA146" s="98"/>
      <c r="AB146" s="6"/>
      <c r="AC146" s="97"/>
      <c r="AD146" s="10"/>
      <c r="AE146" s="6"/>
      <c r="AG146" s="6"/>
      <c r="AS146" s="103"/>
      <c r="AW146" s="14"/>
      <c r="AZ146" s="85"/>
      <c r="BC146" s="103"/>
      <c r="BE146" s="11"/>
      <c r="BG146" s="14"/>
      <c r="BJ146" s="11"/>
      <c r="BL146" s="85"/>
      <c r="BO146" s="103"/>
      <c r="BS146" s="14"/>
      <c r="BV146" s="85"/>
      <c r="BY146" s="103"/>
      <c r="CC146" s="14"/>
    </row>
    <row r="147" spans="1:81" s="5" customFormat="1" ht="9.75">
      <c r="A147" s="6"/>
      <c r="B147" s="97"/>
      <c r="C147" s="97"/>
      <c r="D147" s="109"/>
      <c r="E147" s="113"/>
      <c r="F147" s="117"/>
      <c r="G147" s="100"/>
      <c r="H147" s="10"/>
      <c r="I147" s="11"/>
      <c r="J147" s="18"/>
      <c r="K147" s="13"/>
      <c r="L147" s="97"/>
      <c r="M147" s="113"/>
      <c r="N147" s="109"/>
      <c r="O147" s="117"/>
      <c r="P147" s="100"/>
      <c r="Q147" s="97"/>
      <c r="R147" s="125"/>
      <c r="S147" s="6"/>
      <c r="T147" s="3"/>
      <c r="U147" s="3"/>
      <c r="V147" s="6"/>
      <c r="X147" s="97"/>
      <c r="Y147" s="102"/>
      <c r="Z147" s="98"/>
      <c r="AA147" s="98"/>
      <c r="AB147" s="6"/>
      <c r="AC147" s="97"/>
      <c r="AD147" s="10"/>
      <c r="AE147" s="6"/>
      <c r="AG147" s="6"/>
      <c r="AS147" s="103"/>
      <c r="AW147" s="14"/>
      <c r="AZ147" s="85"/>
      <c r="BC147" s="103"/>
      <c r="BE147" s="11"/>
      <c r="BG147" s="14"/>
      <c r="BJ147" s="11"/>
      <c r="BL147" s="85"/>
      <c r="BO147" s="103"/>
      <c r="BS147" s="14"/>
      <c r="BV147" s="85"/>
      <c r="BY147" s="103"/>
      <c r="CC147" s="14"/>
    </row>
    <row r="148" spans="1:81" s="5" customFormat="1" ht="9.75">
      <c r="A148" s="6"/>
      <c r="B148" s="97"/>
      <c r="C148" s="97"/>
      <c r="D148" s="109"/>
      <c r="E148" s="113"/>
      <c r="F148" s="117"/>
      <c r="G148" s="100"/>
      <c r="H148" s="10"/>
      <c r="I148" s="11"/>
      <c r="J148" s="18"/>
      <c r="K148" s="13"/>
      <c r="L148" s="97"/>
      <c r="M148" s="113"/>
      <c r="N148" s="109"/>
      <c r="O148" s="117"/>
      <c r="P148" s="100"/>
      <c r="Q148" s="97"/>
      <c r="R148" s="125"/>
      <c r="S148" s="6"/>
      <c r="T148" s="3"/>
      <c r="U148" s="3"/>
      <c r="V148" s="6"/>
      <c r="X148" s="97"/>
      <c r="Y148" s="102"/>
      <c r="Z148" s="98"/>
      <c r="AA148" s="98"/>
      <c r="AB148" s="6"/>
      <c r="AC148" s="97"/>
      <c r="AD148" s="10"/>
      <c r="AE148" s="6"/>
      <c r="AG148" s="6"/>
      <c r="AS148" s="103"/>
      <c r="AW148" s="14"/>
      <c r="AZ148" s="85"/>
      <c r="BC148" s="103"/>
      <c r="BE148" s="11"/>
      <c r="BG148" s="14"/>
      <c r="BJ148" s="11"/>
      <c r="BL148" s="85"/>
      <c r="BO148" s="103"/>
      <c r="BS148" s="14"/>
      <c r="BV148" s="85"/>
      <c r="BY148" s="103"/>
      <c r="CC148" s="14"/>
    </row>
    <row r="149" spans="1:81" s="5" customFormat="1" ht="9.75">
      <c r="A149" s="6"/>
      <c r="B149" s="97"/>
      <c r="C149" s="97"/>
      <c r="D149" s="109"/>
      <c r="E149" s="113"/>
      <c r="F149" s="117"/>
      <c r="G149" s="100"/>
      <c r="H149" s="10"/>
      <c r="I149" s="11"/>
      <c r="J149" s="18"/>
      <c r="K149" s="13"/>
      <c r="L149" s="97"/>
      <c r="M149" s="113"/>
      <c r="N149" s="109"/>
      <c r="O149" s="117"/>
      <c r="P149" s="100"/>
      <c r="Q149" s="97"/>
      <c r="R149" s="125"/>
      <c r="S149" s="6"/>
      <c r="T149" s="3"/>
      <c r="U149" s="3"/>
      <c r="V149" s="6"/>
      <c r="X149" s="97"/>
      <c r="Y149" s="102"/>
      <c r="Z149" s="98"/>
      <c r="AA149" s="98"/>
      <c r="AB149" s="6"/>
      <c r="AC149" s="97"/>
      <c r="AD149" s="10"/>
      <c r="AE149" s="6"/>
      <c r="AG149" s="6"/>
      <c r="AS149" s="103"/>
      <c r="AW149" s="14"/>
      <c r="AZ149" s="85"/>
      <c r="BC149" s="103"/>
      <c r="BE149" s="11"/>
      <c r="BG149" s="14"/>
      <c r="BJ149" s="11"/>
      <c r="BL149" s="85"/>
      <c r="BO149" s="103"/>
      <c r="BS149" s="14"/>
      <c r="BV149" s="85"/>
      <c r="BY149" s="103"/>
      <c r="CC149" s="14"/>
    </row>
    <row r="150" spans="1:81" s="5" customFormat="1" ht="9.75">
      <c r="A150" s="6"/>
      <c r="B150" s="97"/>
      <c r="C150" s="97"/>
      <c r="D150" s="109"/>
      <c r="E150" s="113"/>
      <c r="F150" s="117"/>
      <c r="G150" s="100"/>
      <c r="H150" s="10"/>
      <c r="I150" s="11"/>
      <c r="J150" s="18"/>
      <c r="K150" s="13"/>
      <c r="L150" s="97"/>
      <c r="M150" s="113"/>
      <c r="N150" s="109"/>
      <c r="O150" s="117"/>
      <c r="P150" s="100"/>
      <c r="Q150" s="97"/>
      <c r="R150" s="125"/>
      <c r="S150" s="6"/>
      <c r="T150" s="3"/>
      <c r="U150" s="3"/>
      <c r="V150" s="6"/>
      <c r="X150" s="97"/>
      <c r="Y150" s="102"/>
      <c r="Z150" s="98"/>
      <c r="AA150" s="98"/>
      <c r="AB150" s="6"/>
      <c r="AC150" s="97"/>
      <c r="AD150" s="10"/>
      <c r="AE150" s="6"/>
      <c r="AG150" s="6"/>
      <c r="AS150" s="103"/>
      <c r="AW150" s="14"/>
      <c r="AZ150" s="85"/>
      <c r="BC150" s="103"/>
      <c r="BE150" s="11"/>
      <c r="BG150" s="14"/>
      <c r="BJ150" s="11"/>
      <c r="BL150" s="85"/>
      <c r="BO150" s="103"/>
      <c r="BS150" s="14"/>
      <c r="BV150" s="85"/>
      <c r="BY150" s="103"/>
      <c r="CC150" s="14"/>
    </row>
    <row r="151" spans="1:81" s="5" customFormat="1" ht="9.75">
      <c r="A151" s="6"/>
      <c r="B151" s="97"/>
      <c r="C151" s="97"/>
      <c r="D151" s="109"/>
      <c r="E151" s="113"/>
      <c r="F151" s="117"/>
      <c r="G151" s="100"/>
      <c r="H151" s="10"/>
      <c r="I151" s="11"/>
      <c r="J151" s="18"/>
      <c r="K151" s="13"/>
      <c r="L151" s="97"/>
      <c r="M151" s="113"/>
      <c r="N151" s="109"/>
      <c r="O151" s="117"/>
      <c r="P151" s="100"/>
      <c r="Q151" s="97"/>
      <c r="R151" s="125"/>
      <c r="S151" s="6"/>
      <c r="T151" s="3"/>
      <c r="U151" s="3"/>
      <c r="V151" s="6"/>
      <c r="X151" s="97"/>
      <c r="Y151" s="102"/>
      <c r="Z151" s="98"/>
      <c r="AA151" s="98"/>
      <c r="AB151" s="6"/>
      <c r="AC151" s="97"/>
      <c r="AD151" s="10"/>
      <c r="AE151" s="6"/>
      <c r="AG151" s="6"/>
      <c r="AS151" s="103"/>
      <c r="AW151" s="14"/>
      <c r="AZ151" s="85"/>
      <c r="BC151" s="103"/>
      <c r="BE151" s="11"/>
      <c r="BG151" s="14"/>
      <c r="BJ151" s="11"/>
      <c r="BL151" s="85"/>
      <c r="BO151" s="103"/>
      <c r="BS151" s="14"/>
      <c r="BV151" s="85"/>
      <c r="BY151" s="103"/>
      <c r="CC151" s="14"/>
    </row>
    <row r="152" spans="1:81" s="5" customFormat="1" ht="9.75">
      <c r="A152" s="6"/>
      <c r="B152" s="97"/>
      <c r="C152" s="97"/>
      <c r="D152" s="109"/>
      <c r="E152" s="113"/>
      <c r="F152" s="117"/>
      <c r="G152" s="100"/>
      <c r="H152" s="10"/>
      <c r="I152" s="11"/>
      <c r="J152" s="18"/>
      <c r="K152" s="13"/>
      <c r="L152" s="97"/>
      <c r="M152" s="113"/>
      <c r="N152" s="109"/>
      <c r="O152" s="117"/>
      <c r="P152" s="100"/>
      <c r="Q152" s="97"/>
      <c r="R152" s="125"/>
      <c r="S152" s="6"/>
      <c r="T152" s="3"/>
      <c r="U152" s="3"/>
      <c r="V152" s="6"/>
      <c r="X152" s="97"/>
      <c r="Y152" s="102"/>
      <c r="Z152" s="98"/>
      <c r="AA152" s="98"/>
      <c r="AB152" s="6"/>
      <c r="AC152" s="97"/>
      <c r="AD152" s="10"/>
      <c r="AE152" s="6"/>
      <c r="AG152" s="6"/>
      <c r="AS152" s="103"/>
      <c r="AW152" s="14"/>
      <c r="AZ152" s="85"/>
      <c r="BC152" s="103"/>
      <c r="BE152" s="11"/>
      <c r="BG152" s="14"/>
      <c r="BJ152" s="11"/>
      <c r="BL152" s="85"/>
      <c r="BO152" s="103"/>
      <c r="BS152" s="14"/>
      <c r="BV152" s="85"/>
      <c r="BY152" s="103"/>
      <c r="CC152" s="14"/>
    </row>
    <row r="153" spans="1:81" s="5" customFormat="1" ht="9.75">
      <c r="A153" s="6"/>
      <c r="B153" s="97"/>
      <c r="C153" s="97"/>
      <c r="D153" s="109"/>
      <c r="E153" s="113"/>
      <c r="F153" s="117"/>
      <c r="G153" s="100"/>
      <c r="H153" s="10"/>
      <c r="I153" s="11"/>
      <c r="J153" s="18"/>
      <c r="K153" s="13"/>
      <c r="L153" s="97"/>
      <c r="M153" s="113"/>
      <c r="N153" s="109"/>
      <c r="O153" s="117"/>
      <c r="P153" s="100"/>
      <c r="Q153" s="97"/>
      <c r="R153" s="125"/>
      <c r="S153" s="6"/>
      <c r="T153" s="3"/>
      <c r="U153" s="3"/>
      <c r="V153" s="6"/>
      <c r="X153" s="97"/>
      <c r="Y153" s="102"/>
      <c r="Z153" s="98"/>
      <c r="AA153" s="98"/>
      <c r="AB153" s="6"/>
      <c r="AC153" s="97"/>
      <c r="AD153" s="10"/>
      <c r="AE153" s="6"/>
      <c r="AG153" s="6"/>
      <c r="AS153" s="103"/>
      <c r="AW153" s="14"/>
      <c r="AZ153" s="85"/>
      <c r="BC153" s="103"/>
      <c r="BE153" s="11"/>
      <c r="BG153" s="14"/>
      <c r="BJ153" s="11"/>
      <c r="BL153" s="85"/>
      <c r="BO153" s="103"/>
      <c r="BS153" s="14"/>
      <c r="BV153" s="85"/>
      <c r="BY153" s="103"/>
      <c r="CC153" s="14"/>
    </row>
    <row r="154" spans="1:81" s="5" customFormat="1" ht="9.75">
      <c r="A154" s="6"/>
      <c r="B154" s="97"/>
      <c r="C154" s="97"/>
      <c r="D154" s="109"/>
      <c r="E154" s="113"/>
      <c r="F154" s="117"/>
      <c r="G154" s="100"/>
      <c r="H154" s="10"/>
      <c r="I154" s="11"/>
      <c r="J154" s="18"/>
      <c r="K154" s="13"/>
      <c r="L154" s="97"/>
      <c r="M154" s="113"/>
      <c r="N154" s="109"/>
      <c r="O154" s="117"/>
      <c r="P154" s="100"/>
      <c r="Q154" s="97"/>
      <c r="R154" s="125"/>
      <c r="S154" s="6"/>
      <c r="T154" s="3"/>
      <c r="U154" s="3"/>
      <c r="V154" s="6"/>
      <c r="X154" s="97"/>
      <c r="Y154" s="102"/>
      <c r="Z154" s="98"/>
      <c r="AA154" s="98"/>
      <c r="AB154" s="6"/>
      <c r="AC154" s="97"/>
      <c r="AD154" s="10"/>
      <c r="AE154" s="6"/>
      <c r="AG154" s="6"/>
      <c r="AS154" s="103"/>
      <c r="AW154" s="14"/>
      <c r="AZ154" s="85"/>
      <c r="BC154" s="103"/>
      <c r="BE154" s="11"/>
      <c r="BG154" s="14"/>
      <c r="BJ154" s="11"/>
      <c r="BL154" s="85"/>
      <c r="BO154" s="103"/>
      <c r="BS154" s="14"/>
      <c r="BV154" s="85"/>
      <c r="BY154" s="103"/>
      <c r="CC154" s="14"/>
    </row>
    <row r="155" spans="1:81" s="5" customFormat="1" ht="9.75">
      <c r="A155" s="6"/>
      <c r="B155" s="97"/>
      <c r="C155" s="97"/>
      <c r="D155" s="109"/>
      <c r="E155" s="113"/>
      <c r="F155" s="117"/>
      <c r="G155" s="100"/>
      <c r="H155" s="10"/>
      <c r="I155" s="11"/>
      <c r="J155" s="18"/>
      <c r="K155" s="13"/>
      <c r="L155" s="97"/>
      <c r="M155" s="113"/>
      <c r="N155" s="109"/>
      <c r="O155" s="117"/>
      <c r="P155" s="100"/>
      <c r="Q155" s="97"/>
      <c r="R155" s="125"/>
      <c r="S155" s="6"/>
      <c r="T155" s="3"/>
      <c r="U155" s="3"/>
      <c r="V155" s="6"/>
      <c r="X155" s="97"/>
      <c r="Y155" s="102"/>
      <c r="Z155" s="98"/>
      <c r="AA155" s="98"/>
      <c r="AB155" s="6"/>
      <c r="AC155" s="97"/>
      <c r="AD155" s="10"/>
      <c r="AE155" s="6"/>
      <c r="AG155" s="6"/>
      <c r="AS155" s="103"/>
      <c r="AW155" s="14"/>
      <c r="AZ155" s="85"/>
      <c r="BC155" s="103"/>
      <c r="BE155" s="11"/>
      <c r="BG155" s="14"/>
      <c r="BJ155" s="11"/>
      <c r="BL155" s="85"/>
      <c r="BO155" s="103"/>
      <c r="BS155" s="14"/>
      <c r="BV155" s="85"/>
      <c r="BY155" s="103"/>
      <c r="CC155" s="14"/>
    </row>
    <row r="156" spans="1:81" s="5" customFormat="1" ht="9.75">
      <c r="A156" s="6"/>
      <c r="B156" s="97"/>
      <c r="C156" s="97"/>
      <c r="D156" s="109"/>
      <c r="E156" s="113"/>
      <c r="F156" s="117"/>
      <c r="G156" s="100"/>
      <c r="H156" s="10"/>
      <c r="I156" s="11"/>
      <c r="J156" s="18"/>
      <c r="K156" s="13"/>
      <c r="L156" s="97"/>
      <c r="M156" s="113"/>
      <c r="N156" s="109"/>
      <c r="O156" s="117"/>
      <c r="P156" s="100"/>
      <c r="Q156" s="97"/>
      <c r="R156" s="125"/>
      <c r="S156" s="6"/>
      <c r="T156" s="3"/>
      <c r="U156" s="3"/>
      <c r="V156" s="6"/>
      <c r="X156" s="97"/>
      <c r="Y156" s="102"/>
      <c r="Z156" s="98"/>
      <c r="AA156" s="98"/>
      <c r="AB156" s="6"/>
      <c r="AC156" s="97"/>
      <c r="AD156" s="10"/>
      <c r="AE156" s="6"/>
      <c r="AG156" s="6"/>
      <c r="AS156" s="103"/>
      <c r="AW156" s="14"/>
      <c r="AZ156" s="85"/>
      <c r="BC156" s="103"/>
      <c r="BE156" s="11"/>
      <c r="BG156" s="14"/>
      <c r="BJ156" s="11"/>
      <c r="BL156" s="85"/>
      <c r="BO156" s="103"/>
      <c r="BS156" s="14"/>
      <c r="BV156" s="85"/>
      <c r="BY156" s="103"/>
      <c r="CC156" s="14"/>
    </row>
    <row r="157" spans="23:34" ht="9.75">
      <c r="W157" s="29"/>
      <c r="AH157" s="29"/>
    </row>
    <row r="158" spans="23:34" ht="9.75">
      <c r="W158" s="29"/>
      <c r="AH158" s="29"/>
    </row>
  </sheetData>
  <sheetProtection/>
  <mergeCells count="6">
    <mergeCell ref="BW4:BY4"/>
    <mergeCell ref="BM3:BO3"/>
    <mergeCell ref="AQ3:AS3"/>
    <mergeCell ref="AQ4:AS4"/>
    <mergeCell ref="BA4:BC4"/>
    <mergeCell ref="BM4:BO4"/>
  </mergeCells>
  <conditionalFormatting sqref="AQ6:AX31 AQ33:AX34 AQ36:AX67">
    <cfRule type="expression" priority="38" dxfId="1" stopIfTrue="1">
      <formula>$AQ6=""</formula>
    </cfRule>
    <cfRule type="expression" priority="41" dxfId="0" stopIfTrue="1">
      <formula>$AQ6*60+$AR6&lt;$BA6*60+$BB6</formula>
    </cfRule>
  </conditionalFormatting>
  <conditionalFormatting sqref="BA6:BH31 BA33:BH34 BA36:BH67">
    <cfRule type="expression" priority="34" dxfId="1" stopIfTrue="1">
      <formula>$BA6=""</formula>
    </cfRule>
    <cfRule type="expression" priority="35" dxfId="0" stopIfTrue="1">
      <formula>$BA6*60+$BB6&lt;$AQ6*60+$AR6</formula>
    </cfRule>
  </conditionalFormatting>
  <conditionalFormatting sqref="BM6:BT31 BM33:BT34 BM36:BT67">
    <cfRule type="expression" priority="30" dxfId="1" stopIfTrue="1">
      <formula>$BW6=""</formula>
    </cfRule>
    <cfRule type="expression" priority="32" dxfId="1" stopIfTrue="1">
      <formula>$BM6=""</formula>
    </cfRule>
    <cfRule type="expression" priority="33" dxfId="0" stopIfTrue="1">
      <formula>$BM6*60+$BN6&lt;$BW6*60+$BX6</formula>
    </cfRule>
  </conditionalFormatting>
  <conditionalFormatting sqref="BW6:CD67">
    <cfRule type="expression" priority="31" dxfId="0" stopIfTrue="1">
      <formula>$BW6*60+$BX6&lt;$BM6*60+$BN6</formula>
    </cfRule>
  </conditionalFormatting>
  <conditionalFormatting sqref="BM32:BT32">
    <cfRule type="expression" priority="22" dxfId="1" stopIfTrue="1">
      <formula>$BW32=""</formula>
    </cfRule>
    <cfRule type="expression" priority="24" dxfId="1" stopIfTrue="1">
      <formula>$BM32=""</formula>
    </cfRule>
    <cfRule type="expression" priority="25" dxfId="0" stopIfTrue="1">
      <formula>$BM32*60+$BN32&lt;$BW32*60+$BX32</formula>
    </cfRule>
  </conditionalFormatting>
  <conditionalFormatting sqref="BM35:BT35">
    <cfRule type="expression" priority="18" dxfId="1" stopIfTrue="1">
      <formula>$BW35=""</formula>
    </cfRule>
    <cfRule type="expression" priority="20" dxfId="1" stopIfTrue="1">
      <formula>$BM35=""</formula>
    </cfRule>
    <cfRule type="expression" priority="21" dxfId="0" stopIfTrue="1">
      <formula>$BM35*60+$BN35&lt;$BW35*60+$BX35</formula>
    </cfRule>
  </conditionalFormatting>
  <conditionalFormatting sqref="AQ32:AX32">
    <cfRule type="expression" priority="10" dxfId="1" stopIfTrue="1">
      <formula>$AQ32=""</formula>
    </cfRule>
    <cfRule type="expression" priority="11" dxfId="0" stopIfTrue="1">
      <formula>$AQ32*60+$AR32&lt;$BA32*60+$BB32</formula>
    </cfRule>
  </conditionalFormatting>
  <conditionalFormatting sqref="BA32:BH32">
    <cfRule type="expression" priority="8" dxfId="1" stopIfTrue="1">
      <formula>$BA32=""</formula>
    </cfRule>
    <cfRule type="expression" priority="9" dxfId="0" stopIfTrue="1">
      <formula>$BA32*60+$BB32&lt;$AQ32*60+$AR32</formula>
    </cfRule>
  </conditionalFormatting>
  <conditionalFormatting sqref="AQ35:AX35">
    <cfRule type="expression" priority="6" dxfId="1" stopIfTrue="1">
      <formula>$AQ35=""</formula>
    </cfRule>
    <cfRule type="expression" priority="7" dxfId="0" stopIfTrue="1">
      <formula>$AQ35*60+$AR35&lt;$BA35*60+$BB35</formula>
    </cfRule>
  </conditionalFormatting>
  <conditionalFormatting sqref="BA35:BH35">
    <cfRule type="expression" priority="4" dxfId="1" stopIfTrue="1">
      <formula>$BA35=""</formula>
    </cfRule>
    <cfRule type="expression" priority="5" dxfId="0" stopIfTrue="1">
      <formula>$BA35*60+$BB35&lt;$AQ35*60+$AR35</formula>
    </cfRule>
  </conditionalFormatting>
  <printOptions horizontalCentered="1"/>
  <pageMargins left="0.1968503937007874" right="0.1968503937007874" top="0.1968503937007874" bottom="0.1968503937007874" header="0.31496062992125984" footer="0.11811023622047245"/>
  <pageSetup firstPageNumber="1" useFirstPageNumber="1" fitToHeight="10" horizontalDpi="300" verticalDpi="300" orientation="landscape" paperSize="9" r:id="rId2"/>
  <rowBreaks count="1" manualBreakCount="1">
    <brk id="25" max="1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10.125" style="0" bestFit="1" customWidth="1"/>
  </cols>
  <sheetData>
    <row r="1" spans="1:7" ht="12.75">
      <c r="A1" s="159">
        <v>42068</v>
      </c>
      <c r="B1" s="160">
        <v>3</v>
      </c>
      <c r="C1" s="161" t="s">
        <v>711</v>
      </c>
      <c r="D1" s="161" t="s">
        <v>712</v>
      </c>
      <c r="E1" s="161" t="s">
        <v>713</v>
      </c>
      <c r="F1" s="162">
        <v>10.52</v>
      </c>
      <c r="G1" s="161" t="s">
        <v>710</v>
      </c>
    </row>
    <row r="2" spans="1:7" ht="12.75">
      <c r="A2" s="159">
        <v>41692</v>
      </c>
      <c r="B2" s="160">
        <v>6</v>
      </c>
      <c r="C2" s="161" t="s">
        <v>711</v>
      </c>
      <c r="D2" s="161" t="s">
        <v>714</v>
      </c>
      <c r="E2" s="161" t="s">
        <v>712</v>
      </c>
      <c r="F2" s="162">
        <v>8.14</v>
      </c>
      <c r="G2" s="161" t="s">
        <v>710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</dc:creator>
  <cp:keywords/>
  <dc:description/>
  <cp:lastModifiedBy>Martin Robertson</cp:lastModifiedBy>
  <cp:lastPrinted>2014-12-31T14:01:28Z</cp:lastPrinted>
  <dcterms:created xsi:type="dcterms:W3CDTF">2001-10-04T10:44:34Z</dcterms:created>
  <dcterms:modified xsi:type="dcterms:W3CDTF">2024-04-03T16:12:05Z</dcterms:modified>
  <cp:category/>
  <cp:version/>
  <cp:contentType/>
  <cp:contentStatus/>
</cp:coreProperties>
</file>